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e02\Desktop\fis 24_25\"/>
    </mc:Choice>
  </mc:AlternateContent>
  <xr:revisionPtr revIDLastSave="0" documentId="8_{C1A962A0-3488-4FE1-9C84-A24D72633A07}" xr6:coauthVersionLast="36" xr6:coauthVersionMax="36" xr10:uidLastSave="{00000000-0000-0000-0000-000000000000}"/>
  <bookViews>
    <workbookView xWindow="0" yWindow="0" windowWidth="10830" windowHeight="5325" tabRatio="500" activeTab="1" xr2:uid="{00000000-000D-0000-FFFF-FFFF00000000}"/>
  </bookViews>
  <sheets>
    <sheet name="RIPARTIZIONE INIZIALE" sheetId="1" r:id="rId1"/>
    <sheet name="Ripartizione FIS" sheetId="2" r:id="rId2"/>
  </sheets>
  <externalReferences>
    <externalReference r:id="rId3"/>
  </externalReferences>
  <definedNames>
    <definedName name="_Fill">#REF!</definedName>
    <definedName name="agg">#REF!</definedName>
    <definedName name="_xlnm.Print_Area" localSheetId="1">'Ripartizione FIS'!$A$1:$G$216</definedName>
    <definedName name="Cedolino">#REF!</definedName>
    <definedName name="Cedolino2">#REF!</definedName>
    <definedName name="Excel_BuiltIn_Print_Area">#REF!</definedName>
    <definedName name="Lettera">#REF!</definedName>
    <definedName name="Lettera2">#REF!</definedName>
    <definedName name="Numero_studenti">#REF!</definedName>
    <definedName name="TABELLA_1">#REF!</definedName>
    <definedName name="TABELLA_2">#REF!</definedName>
    <definedName name="tiposcuola">#REF!</definedName>
    <definedName name="Z">#REF!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2" i="2" l="1"/>
  <c r="G192" i="2" l="1"/>
  <c r="G221" i="2" l="1"/>
  <c r="G220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0" i="2"/>
  <c r="G199" i="2"/>
  <c r="G197" i="2"/>
  <c r="G191" i="2"/>
  <c r="G193" i="2" s="1"/>
  <c r="G190" i="2"/>
  <c r="G189" i="2"/>
  <c r="G188" i="2"/>
  <c r="G187" i="2"/>
  <c r="G222" i="2" l="1"/>
  <c r="G217" i="2"/>
  <c r="G223" i="2" s="1"/>
  <c r="H223" i="2" s="1"/>
  <c r="G132" i="2"/>
  <c r="G131" i="2"/>
  <c r="G115" i="2"/>
  <c r="G224" i="2" l="1"/>
  <c r="G158" i="2" l="1"/>
  <c r="G181" i="2" l="1"/>
  <c r="G178" i="2"/>
  <c r="G177" i="2"/>
  <c r="G176" i="2"/>
  <c r="G175" i="2"/>
  <c r="G172" i="2"/>
  <c r="G159" i="2"/>
  <c r="G157" i="2"/>
  <c r="G156" i="2"/>
  <c r="G155" i="2"/>
  <c r="G137" i="2"/>
  <c r="G136" i="2"/>
  <c r="G114" i="2"/>
  <c r="G111" i="2"/>
  <c r="G110" i="2"/>
  <c r="G109" i="2"/>
  <c r="G106" i="2"/>
  <c r="G104" i="2"/>
  <c r="G102" i="2"/>
  <c r="G101" i="2"/>
  <c r="G100" i="2"/>
  <c r="G99" i="2"/>
  <c r="G98" i="2"/>
  <c r="G97" i="2"/>
  <c r="G96" i="2"/>
  <c r="G94" i="2"/>
  <c r="G92" i="2"/>
  <c r="G90" i="2"/>
  <c r="G88" i="2"/>
  <c r="G86" i="2"/>
  <c r="G84" i="2"/>
  <c r="G82" i="2"/>
  <c r="G81" i="2"/>
  <c r="G79" i="2"/>
  <c r="G78" i="2"/>
  <c r="G77" i="2"/>
  <c r="G76" i="2"/>
  <c r="G75" i="2"/>
  <c r="G74" i="2"/>
  <c r="G73" i="2"/>
  <c r="G71" i="2"/>
  <c r="G70" i="2"/>
  <c r="G68" i="2"/>
  <c r="G66" i="2"/>
  <c r="G65" i="2"/>
  <c r="G64" i="2"/>
  <c r="G63" i="2"/>
  <c r="G62" i="2"/>
  <c r="G60" i="2"/>
  <c r="G58" i="2"/>
  <c r="G57" i="2"/>
  <c r="G56" i="2"/>
  <c r="G55" i="2"/>
  <c r="G53" i="2"/>
  <c r="G52" i="2"/>
  <c r="G50" i="2"/>
  <c r="G46" i="2"/>
  <c r="G42" i="2"/>
  <c r="G26" i="2"/>
  <c r="G27" i="2" s="1"/>
  <c r="G25" i="2"/>
  <c r="G24" i="2"/>
  <c r="A17" i="2"/>
  <c r="G16" i="2"/>
  <c r="B19" i="2" s="1"/>
  <c r="A13" i="2"/>
  <c r="G11" i="2"/>
  <c r="A9" i="2"/>
  <c r="B26" i="1"/>
  <c r="B20" i="1"/>
  <c r="D19" i="1"/>
  <c r="C19" i="1"/>
  <c r="C20" i="1" s="1"/>
  <c r="B19" i="1"/>
  <c r="C16" i="1"/>
  <c r="D15" i="1"/>
  <c r="C14" i="1"/>
  <c r="B14" i="1"/>
  <c r="B13" i="1"/>
  <c r="D13" i="1" s="1"/>
  <c r="D12" i="1"/>
  <c r="B12" i="1"/>
  <c r="C7" i="1"/>
  <c r="B7" i="1"/>
  <c r="B9" i="1" s="1"/>
  <c r="D6" i="1"/>
  <c r="D5" i="1"/>
  <c r="D4" i="1"/>
  <c r="D3" i="1"/>
  <c r="D2" i="1"/>
  <c r="B16" i="1" l="1"/>
  <c r="D16" i="1" s="1"/>
  <c r="G160" i="2"/>
  <c r="G161" i="2" s="1"/>
  <c r="H161" i="2" s="1"/>
  <c r="D14" i="1"/>
  <c r="G17" i="2"/>
  <c r="G19" i="2" s="1"/>
  <c r="D20" i="1"/>
  <c r="B30" i="1" s="1"/>
  <c r="B35" i="1" s="1"/>
  <c r="F20" i="1"/>
  <c r="D7" i="1"/>
  <c r="D25" i="1" l="1"/>
  <c r="D24" i="1"/>
  <c r="D26" i="1" l="1"/>
</calcChain>
</file>

<file path=xl/sharedStrings.xml><?xml version="1.0" encoding="utf-8"?>
<sst xmlns="http://schemas.openxmlformats.org/spreadsheetml/2006/main" count="227" uniqueCount="212">
  <si>
    <t>DISPONIBILITA' GENERALE MOF A.S. 2024/25</t>
  </si>
  <si>
    <t xml:space="preserve"> LORDO DIPENDENTE  as 2024/25</t>
  </si>
  <si>
    <t>economie 2023/24</t>
  </si>
  <si>
    <t>totale generale disponibile</t>
  </si>
  <si>
    <t>Fondo delle Istituzioni Scolastiche</t>
  </si>
  <si>
    <t>Funzioni Strumentali personale docente</t>
  </si>
  <si>
    <t>Incarichi Specifici del personale ATA</t>
  </si>
  <si>
    <t>Ore Eccedenti/straordinario</t>
  </si>
  <si>
    <t>Attività complementari di educazione fisica</t>
  </si>
  <si>
    <t>Totale</t>
  </si>
  <si>
    <t>Totale MOF A.S. 2024/25</t>
  </si>
  <si>
    <t>RISORSE VINCOLATE PER L'A.S. 2024/25</t>
  </si>
  <si>
    <t xml:space="preserve"> LORDO DIPENDENTE </t>
  </si>
  <si>
    <t>Totale RISORSE VINCOLATE</t>
  </si>
  <si>
    <t>DISPONIBILITA' GENERALE FIS A.S. 2024/25</t>
  </si>
  <si>
    <t>N° ADDETTI</t>
  </si>
  <si>
    <t>%</t>
  </si>
  <si>
    <t>TOTALE DOCENTI</t>
  </si>
  <si>
    <t>TOTALE ATA</t>
  </si>
  <si>
    <t>TOTALE ADDETTI</t>
  </si>
  <si>
    <t>DSGA</t>
  </si>
  <si>
    <t>DA CONTRATTARE</t>
  </si>
  <si>
    <t>Totale fis</t>
  </si>
  <si>
    <t>INDENNITA' AMMINISTRAZIONE</t>
  </si>
  <si>
    <t>SOSTITUZIONE DSGA</t>
  </si>
  <si>
    <t>Incremento Indennità DSGA Parte variabile</t>
  </si>
  <si>
    <t>FORMAZIONE DOCENTI</t>
  </si>
  <si>
    <t>RESTO FIS DA CONTRATTARE</t>
  </si>
  <si>
    <t>IPOTESI RIPARTIZIONE FONDO  2024/2025</t>
  </si>
  <si>
    <t>Descrizione</t>
  </si>
  <si>
    <t>Lordo Dipendente</t>
  </si>
  <si>
    <t>Erogazione Ministeriale  con nota prot. n. 36704 del 30 settembre 2024</t>
  </si>
  <si>
    <t>Economie FIS anni precedenti</t>
  </si>
  <si>
    <t>Incarichi specifici</t>
  </si>
  <si>
    <t>Funzioni strumentali</t>
  </si>
  <si>
    <t>Pratica Sportiva</t>
  </si>
  <si>
    <t>Economie pratica sportiva</t>
  </si>
  <si>
    <t>Economie ore eccedenti</t>
  </si>
  <si>
    <t>Totale destinazioni non disponibili</t>
  </si>
  <si>
    <t>quota docenti 70%</t>
  </si>
  <si>
    <t>quota ATA 30%</t>
  </si>
  <si>
    <t>DESCRIZIONE ATTIVITA'</t>
  </si>
  <si>
    <t>n. persone</t>
  </si>
  <si>
    <t>n. ORE e COSTO ORARIO</t>
  </si>
  <si>
    <t>totale lordo dipendente</t>
  </si>
  <si>
    <t>CS</t>
  </si>
  <si>
    <t>AA</t>
  </si>
  <si>
    <t>DOC ore non insegnamento</t>
  </si>
  <si>
    <t>DOC insegnamento</t>
  </si>
  <si>
    <t>Compenso Ore eccedenti             DOCENTI                 5731,74</t>
  </si>
  <si>
    <t>ore eccedenti docenti</t>
  </si>
  <si>
    <t>a consuntivo Docenti</t>
  </si>
  <si>
    <t>infanzia euro 19,35/h</t>
  </si>
  <si>
    <t>Primaria 20,02/h</t>
  </si>
  <si>
    <t>I grado 29,08/h</t>
  </si>
  <si>
    <t xml:space="preserve">197 ore totali sulla base dell’importo massimo di 29,08euro </t>
  </si>
  <si>
    <t>a consuntivo AA</t>
  </si>
  <si>
    <t>infanzia 40h</t>
  </si>
  <si>
    <t>a consuntivo CS</t>
  </si>
  <si>
    <t>primaria 79h</t>
  </si>
  <si>
    <t xml:space="preserve">Totale </t>
  </si>
  <si>
    <t>sec. 79H</t>
  </si>
  <si>
    <t>Totale A</t>
  </si>
  <si>
    <t xml:space="preserve">Coordinatori classe secondaria </t>
  </si>
  <si>
    <t>Progetti Verticali</t>
  </si>
  <si>
    <t>Totale B</t>
  </si>
  <si>
    <t>Totale A + B</t>
  </si>
  <si>
    <t>PRATICA SPORTIVA</t>
  </si>
  <si>
    <t>66h</t>
  </si>
  <si>
    <t xml:space="preserve">       Totale C</t>
  </si>
  <si>
    <t>FUNZIONI STRUMENTALI                              5463,55</t>
  </si>
  <si>
    <t xml:space="preserve">Totale D  </t>
  </si>
  <si>
    <t xml:space="preserve">Totale  complessivo </t>
  </si>
  <si>
    <t>PROGETTI</t>
  </si>
  <si>
    <t>Infanzia</t>
  </si>
  <si>
    <t>Primaria</t>
  </si>
  <si>
    <t>Secondaria</t>
  </si>
  <si>
    <t>VIAGGI ISTRUZIONE / USCITE</t>
  </si>
  <si>
    <t xml:space="preserve">"Open Day" / </t>
  </si>
  <si>
    <t xml:space="preserve">"Open Day" </t>
  </si>
  <si>
    <t>Sostituzione colleghi assenti AA</t>
  </si>
  <si>
    <t>Pratiche  anni precedenti carriera e liquidazioni personale</t>
  </si>
  <si>
    <t>C.S. Sostituzione colleghi assenti</t>
  </si>
  <si>
    <t>C.S. Supporto alunni con disabilità Pellico</t>
  </si>
  <si>
    <t>C.S. supporto bambini infanzia (metà)</t>
  </si>
  <si>
    <t>STRAORDINARIO ATA</t>
  </si>
  <si>
    <t>Totale complessivo straordinario</t>
  </si>
  <si>
    <t>Totale ATA</t>
  </si>
  <si>
    <t>Totale complessivo Docenti + ATA</t>
  </si>
  <si>
    <t>SOTTOCOMMISSIONI</t>
  </si>
  <si>
    <t>DOCENTI</t>
  </si>
  <si>
    <t>Incarichi Docenti</t>
  </si>
  <si>
    <t>Totale complessivo F.I.S. 2024/2025</t>
  </si>
  <si>
    <t xml:space="preserve">  </t>
  </si>
  <si>
    <t xml:space="preserve">                                        COORDINAMENTO DI SETTORE</t>
  </si>
  <si>
    <t>ATA                                              3717,44</t>
  </si>
  <si>
    <t>A.A.+C.S. INCARICHI SPECIFICI</t>
  </si>
  <si>
    <t>A.A. Referente g-suite</t>
  </si>
  <si>
    <t>Totale complessivo incarichi specifici</t>
  </si>
  <si>
    <t>ALTRI COMPENSI - INTENSIFICAZIONE ATA</t>
  </si>
  <si>
    <t>Sistemazione fascicoli (elettronico e cartaceo) di tutto il personale</t>
  </si>
  <si>
    <t>AA Riordino archivio</t>
  </si>
  <si>
    <t>Totale complessivo Intensificazione</t>
  </si>
  <si>
    <t>C.S. Campestre</t>
  </si>
  <si>
    <t>CS reperibilità per antifurto tutti i Plessi</t>
  </si>
  <si>
    <t xml:space="preserve">Primo collaboratore DS / </t>
  </si>
  <si>
    <r>
      <t>Secondo collaboratore DS</t>
    </r>
    <r>
      <rPr>
        <b/>
        <sz val="12"/>
        <rFont val="Calibri"/>
        <family val="2"/>
      </rPr>
      <t xml:space="preserve"> </t>
    </r>
  </si>
  <si>
    <r>
      <t>Coordinatore Infanzia /</t>
    </r>
    <r>
      <rPr>
        <i/>
        <sz val="12"/>
        <rFont val="Calibri"/>
        <family val="2"/>
      </rPr>
      <t xml:space="preserve"> </t>
    </r>
  </si>
  <si>
    <t xml:space="preserve">Coordinatore Referenti Plessi / </t>
  </si>
  <si>
    <t xml:space="preserve">Referente  plesso Balbis / </t>
  </si>
  <si>
    <t>Referente  plesso  Borgarello /</t>
  </si>
  <si>
    <r>
      <t>Referente  plesso Fioccardo /</t>
    </r>
    <r>
      <rPr>
        <i/>
        <sz val="12"/>
        <rFont val="Calibri"/>
        <family val="2"/>
      </rPr>
      <t xml:space="preserve"> </t>
    </r>
  </si>
  <si>
    <t xml:space="preserve">Referente  plesso Parato / </t>
  </si>
  <si>
    <r>
      <t>Referente  plesso Pellico /</t>
    </r>
    <r>
      <rPr>
        <i/>
        <sz val="12"/>
        <rFont val="Calibri"/>
        <family val="2"/>
      </rPr>
      <t xml:space="preserve"> </t>
    </r>
  </si>
  <si>
    <t xml:space="preserve">Referente  plesso Matteotti / </t>
  </si>
  <si>
    <r>
      <t>Supporto coordinamento scolastico /</t>
    </r>
    <r>
      <rPr>
        <b/>
        <sz val="12"/>
        <rFont val="Calibri"/>
        <family val="2"/>
      </rPr>
      <t xml:space="preserve"> </t>
    </r>
  </si>
  <si>
    <t xml:space="preserve">Supporto coordinamento scolastico / </t>
  </si>
  <si>
    <t>Coordinatori interclasse primaria /</t>
  </si>
  <si>
    <t xml:space="preserve">Referenti Dipartimenti secondaria / </t>
  </si>
  <si>
    <t xml:space="preserve">Coordinatore Dipartimenti verticali / </t>
  </si>
  <si>
    <t xml:space="preserve">Referenti Dipartimenti verticali lettere / </t>
  </si>
  <si>
    <t xml:space="preserve">Commissione formazione classi Infanzia / </t>
  </si>
  <si>
    <t xml:space="preserve">Commissione formazione classi prime primaria Parato / </t>
  </si>
  <si>
    <t xml:space="preserve">Commissione formazione classi prime primaria Pellico /  </t>
  </si>
  <si>
    <t xml:space="preserve">Commissione formazione classi prime secondaria Matteotti / </t>
  </si>
  <si>
    <t xml:space="preserve">Commissione orario-sostituzioni Borgarello-Fioccardo Infanzia / </t>
  </si>
  <si>
    <t xml:space="preserve">Commissione orario-sostituzioni Balbis / </t>
  </si>
  <si>
    <t>Commissione orario-sostituzioni Fioccardo Primaria /</t>
  </si>
  <si>
    <t xml:space="preserve">Commissione orario-sostituzioni Parato / </t>
  </si>
  <si>
    <t>Commissione orario-sostituzioni Pellico /</t>
  </si>
  <si>
    <t xml:space="preserve">Commissione orario-sostituzioni Matteotti / </t>
  </si>
  <si>
    <t xml:space="preserve">Supporto commissione orario/sostituzioni Matteotti/ </t>
  </si>
  <si>
    <t xml:space="preserve">Commissione Criteri valutazione / </t>
  </si>
  <si>
    <t xml:space="preserve">Coordinatore commissione Invalsi / </t>
  </si>
  <si>
    <t xml:space="preserve">Commissione Invalsi / </t>
  </si>
  <si>
    <t xml:space="preserve">Coordinatore commissione elettorale / </t>
  </si>
  <si>
    <t>Commissione elettorale Borgarello /</t>
  </si>
  <si>
    <t xml:space="preserve">Commissione elettorale infanzia Fioccardo / </t>
  </si>
  <si>
    <t xml:space="preserve">Commissione elettorale Balbi-Fioccardo primaria / </t>
  </si>
  <si>
    <t xml:space="preserve">Commissione elettorale Parato / </t>
  </si>
  <si>
    <t xml:space="preserve">Commissione elettorale Pellico / </t>
  </si>
  <si>
    <t xml:space="preserve">Commissione elettorale Matteotti / </t>
  </si>
  <si>
    <t>Referente commissione mensa /</t>
  </si>
  <si>
    <t xml:space="preserve">Commissione mensa Balbis /  </t>
  </si>
  <si>
    <t xml:space="preserve">Certificazioni secondaria lingue straniere / </t>
  </si>
  <si>
    <t xml:space="preserve">Commissione bullismo/cyberbullismo  / </t>
  </si>
  <si>
    <t xml:space="preserve">Referente  secondaria prestito libri / </t>
  </si>
  <si>
    <t xml:space="preserve">Referente prestito device / </t>
  </si>
  <si>
    <t xml:space="preserve">Referente infanzia-primaria USCOT / </t>
  </si>
  <si>
    <t xml:space="preserve">Referenti sistema integrato 0-6 / </t>
  </si>
  <si>
    <t xml:space="preserve">Team digitale: animatore digit./ </t>
  </si>
  <si>
    <t xml:space="preserve">Team digitale: responsb.tecnico didattica digit./ </t>
  </si>
  <si>
    <t xml:space="preserve">Team digitale: firma digit. e  Cloud segreteria / </t>
  </si>
  <si>
    <t xml:space="preserve">Team digitale: registro elettronico / </t>
  </si>
  <si>
    <t xml:space="preserve">Team digitale:Unica / </t>
  </si>
  <si>
    <t xml:space="preserve">Team digitale: G SUITE / </t>
  </si>
  <si>
    <t xml:space="preserve">Tutor docenti anno di prova / </t>
  </si>
  <si>
    <t xml:space="preserve">Commissione  valutazione docenti anno di prova / </t>
  </si>
  <si>
    <t xml:space="preserve">Referenti infanzia progetti / </t>
  </si>
  <si>
    <t xml:space="preserve">Referenti primaria progetti / </t>
  </si>
  <si>
    <t xml:space="preserve">Referenti secondaria progetti / </t>
  </si>
  <si>
    <t xml:space="preserve">"Lettura e Biblioteca" / </t>
  </si>
  <si>
    <t xml:space="preserve">"Happy English" / </t>
  </si>
  <si>
    <t xml:space="preserve">"English competition" / </t>
  </si>
  <si>
    <t xml:space="preserve"> "Podcast in english" / </t>
  </si>
  <si>
    <t xml:space="preserve">"Etwinning" / </t>
  </si>
  <si>
    <t>"Progetto musica"/</t>
  </si>
  <si>
    <t>"Castello di Rivoli"/</t>
  </si>
  <si>
    <t xml:space="preserve">"Frutta e verdura" / </t>
  </si>
  <si>
    <t xml:space="preserve">"Progetto salute" / </t>
  </si>
  <si>
    <t xml:space="preserve">"Diario scolastico 25-26" / </t>
  </si>
  <si>
    <t xml:space="preserve">"Laboratorio di robotica e coding" / </t>
  </si>
  <si>
    <t xml:space="preserve">"AIESEC" / </t>
  </si>
  <si>
    <t xml:space="preserve">"Mattscience" / </t>
  </si>
  <si>
    <t>"Solidarietà" /</t>
  </si>
  <si>
    <t xml:space="preserve">"Un patentino per lo smartphone" / </t>
  </si>
  <si>
    <t xml:space="preserve">"Impariamo a conoscere il nostro compagno con autismo" / </t>
  </si>
  <si>
    <t xml:space="preserve">"DELF Scolaire" / </t>
  </si>
  <si>
    <t xml:space="preserve">"Teatro Valdocco"/ </t>
  </si>
  <si>
    <t xml:space="preserve">"Teatro in inglese" teatro Baretti / </t>
  </si>
  <si>
    <t xml:space="preserve">"Settimana dello sport" / </t>
  </si>
  <si>
    <t xml:space="preserve">Campestre  / </t>
  </si>
  <si>
    <t xml:space="preserve">Debatteotti/ </t>
  </si>
  <si>
    <t xml:space="preserve">Giornalino scolastico "Bolle di sapone" / </t>
  </si>
  <si>
    <t xml:space="preserve">"Accoglienza classi quinte" / </t>
  </si>
  <si>
    <t xml:space="preserve">" Scrivere che passione"/ </t>
  </si>
  <si>
    <t>"Torneo Hitball misto"" /</t>
  </si>
  <si>
    <t xml:space="preserve">Referenti uscite / </t>
  </si>
  <si>
    <t xml:space="preserve">Sottocomm. FS Inclusione: referente alunni con disabilità / </t>
  </si>
  <si>
    <t xml:space="preserve">Sottocomm. FS Inclusione: referente  alunni BES / </t>
  </si>
  <si>
    <t xml:space="preserve">Sottocomm. FS Inclusione: referente plusdotazione / </t>
  </si>
  <si>
    <t xml:space="preserve">Sottocomm. FS Inclusione: referente intercultura / </t>
  </si>
  <si>
    <t>Campionati atletica leggera/</t>
  </si>
  <si>
    <t xml:space="preserve">Continuità-progettazione verticale / </t>
  </si>
  <si>
    <t xml:space="preserve">Orientamento / </t>
  </si>
  <si>
    <t>Ptof, RAV, regolamenti /</t>
  </si>
  <si>
    <t xml:space="preserve">Inclusione / </t>
  </si>
  <si>
    <t xml:space="preserve">A.A. Coordinam.ufficio personale e supporto ai plessi / </t>
  </si>
  <si>
    <t xml:space="preserve">A.A. Didattica secondaria / </t>
  </si>
  <si>
    <t xml:space="preserve">A.A. Didattica primaria / </t>
  </si>
  <si>
    <t xml:space="preserve">Piccola manutenzione tutti i Plessi / </t>
  </si>
  <si>
    <t xml:space="preserve">C.S. Tablet Borgarello / </t>
  </si>
  <si>
    <t xml:space="preserve">C.S. Tablet Balbis / </t>
  </si>
  <si>
    <t xml:space="preserve">C.S. Tablet Fioccardo / </t>
  </si>
  <si>
    <t>C.S. Tablet Pellico /</t>
  </si>
  <si>
    <t xml:space="preserve">C.S. Tablet Matteotti / </t>
  </si>
  <si>
    <t>C.S. Supporto Tablet Matteotti /</t>
  </si>
  <si>
    <t xml:space="preserve">C.S. Riordino archivio - Lab Inform. - salone / </t>
  </si>
  <si>
    <t xml:space="preserve">C.S. Tablet Parato / </t>
  </si>
  <si>
    <t xml:space="preserve">C.S. Commissioni / </t>
  </si>
  <si>
    <t>C.S. supporto bambini infanzia/</t>
  </si>
  <si>
    <t>Team digitale: sito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</si>
</sst>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&quot;€ &quot;#,##0.00;[Red]&quot;-€ &quot;#,##0.00"/>
    <numFmt numFmtId="165" formatCode="_-* #,##0.00_-;\-* #,##0.00_-;_-* \-??_-;_-@_-"/>
    <numFmt numFmtId="166" formatCode="#,##0.00_ ;\-#,##0.00\ "/>
    <numFmt numFmtId="167" formatCode="_-* #,##0.00\ _€_-;\-* #,##0.00\ _€_-;_-* \-??\ _€_-;_-@_-"/>
    <numFmt numFmtId="168" formatCode="_-* #,##0_-;\-* #,##0_-;_-* \-_-;_-@_-"/>
    <numFmt numFmtId="169" formatCode="_-* #,##0.00_-;\-* #,##0.00_-;_-* \-_-;_-@_-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i/>
      <sz val="12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i/>
      <sz val="12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</font>
    <font>
      <sz val="12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rgb="FFCCCCFF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rgb="FFFF99CC"/>
      </patternFill>
    </fill>
    <fill>
      <patternFill patternType="solid">
        <fgColor theme="9" tint="0.59999389629810485"/>
        <bgColor rgb="FF99CCFF"/>
      </patternFill>
    </fill>
    <fill>
      <patternFill patternType="solid">
        <fgColor theme="7" tint="0.39997558519241921"/>
        <bgColor rgb="FFFFFF00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0"/>
        <bgColor rgb="FFCCFFFF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7" tint="0.59999389629810485"/>
        <bgColor rgb="FFA9D18E"/>
      </patternFill>
    </fill>
    <fill>
      <patternFill patternType="solid">
        <fgColor theme="7" tint="0.59999389629810485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39997558519241921"/>
        <bgColor rgb="FFA9D18E"/>
      </patternFill>
    </fill>
    <fill>
      <patternFill patternType="solid">
        <fgColor theme="9" tint="0.59999389629810485"/>
        <bgColor rgb="FF92D05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A9D18E"/>
      </patternFill>
    </fill>
    <fill>
      <patternFill patternType="solid">
        <fgColor theme="9" tint="0.59999389629810485"/>
        <bgColor rgb="FFA9D18E"/>
      </patternFill>
    </fill>
    <fill>
      <patternFill patternType="solid">
        <fgColor theme="0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42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 applyBorder="0" applyProtection="0"/>
    <xf numFmtId="0" fontId="1" fillId="0" borderId="0"/>
    <xf numFmtId="0" fontId="2" fillId="0" borderId="0"/>
    <xf numFmtId="0" fontId="8" fillId="0" borderId="0"/>
  </cellStyleXfs>
  <cellXfs count="173">
    <xf numFmtId="0" fontId="0" fillId="0" borderId="0" xfId="0"/>
    <xf numFmtId="0" fontId="8" fillId="0" borderId="0" xfId="4"/>
    <xf numFmtId="0" fontId="3" fillId="0" borderId="0" xfId="4" applyFont="1"/>
    <xf numFmtId="0" fontId="3" fillId="0" borderId="1" xfId="4" applyFont="1" applyBorder="1"/>
    <xf numFmtId="0" fontId="0" fillId="0" borderId="1" xfId="4" applyFont="1" applyBorder="1"/>
    <xf numFmtId="164" fontId="8" fillId="0" borderId="2" xfId="4" applyNumberFormat="1" applyBorder="1"/>
    <xf numFmtId="164" fontId="0" fillId="0" borderId="2" xfId="4" applyNumberFormat="1" applyFont="1" applyBorder="1" applyAlignment="1">
      <alignment horizontal="right" vertical="center"/>
    </xf>
    <xf numFmtId="164" fontId="8" fillId="0" borderId="1" xfId="4" applyNumberFormat="1" applyBorder="1"/>
    <xf numFmtId="0" fontId="0" fillId="2" borderId="1" xfId="4" applyFont="1" applyFill="1" applyBorder="1"/>
    <xf numFmtId="164" fontId="8" fillId="2" borderId="2" xfId="4" applyNumberFormat="1" applyFill="1" applyBorder="1"/>
    <xf numFmtId="0" fontId="0" fillId="2" borderId="2" xfId="4" applyFont="1" applyFill="1" applyBorder="1" applyAlignment="1">
      <alignment vertical="center"/>
    </xf>
    <xf numFmtId="164" fontId="8" fillId="2" borderId="1" xfId="4" applyNumberFormat="1" applyFill="1" applyBorder="1"/>
    <xf numFmtId="164" fontId="0" fillId="2" borderId="2" xfId="4" applyNumberFormat="1" applyFont="1" applyFill="1" applyBorder="1" applyAlignment="1">
      <alignment horizontal="right" vertical="center"/>
    </xf>
    <xf numFmtId="0" fontId="3" fillId="3" borderId="1" xfId="4" applyFont="1" applyFill="1" applyBorder="1"/>
    <xf numFmtId="164" fontId="3" fillId="3" borderId="1" xfId="4" applyNumberFormat="1" applyFont="1" applyFill="1" applyBorder="1"/>
    <xf numFmtId="164" fontId="3" fillId="3" borderId="3" xfId="4" applyNumberFormat="1" applyFont="1" applyFill="1" applyBorder="1"/>
    <xf numFmtId="0" fontId="3" fillId="0" borderId="0" xfId="4" applyFont="1" applyBorder="1"/>
    <xf numFmtId="164" fontId="3" fillId="0" borderId="0" xfId="4" applyNumberFormat="1" applyFont="1" applyBorder="1"/>
    <xf numFmtId="164" fontId="3" fillId="0" borderId="0" xfId="4" applyNumberFormat="1" applyFont="1"/>
    <xf numFmtId="164" fontId="8" fillId="0" borderId="0" xfId="4" applyNumberFormat="1"/>
    <xf numFmtId="164" fontId="3" fillId="0" borderId="1" xfId="4" applyNumberFormat="1" applyFont="1" applyBorder="1" applyAlignment="1">
      <alignment horizontal="center"/>
    </xf>
    <xf numFmtId="0" fontId="8" fillId="0" borderId="1" xfId="4" applyBorder="1" applyAlignment="1">
      <alignment horizontal="center"/>
    </xf>
    <xf numFmtId="1" fontId="8" fillId="0" borderId="1" xfId="4" applyNumberFormat="1" applyBorder="1"/>
    <xf numFmtId="0" fontId="3" fillId="3" borderId="1" xfId="4" applyFont="1" applyFill="1" applyBorder="1" applyAlignment="1">
      <alignment horizontal="center"/>
    </xf>
    <xf numFmtId="164" fontId="3" fillId="0" borderId="1" xfId="4" applyNumberFormat="1" applyFont="1" applyBorder="1"/>
    <xf numFmtId="0" fontId="8" fillId="0" borderId="0" xfId="4" applyAlignment="1">
      <alignment horizontal="center"/>
    </xf>
    <xf numFmtId="0" fontId="3" fillId="3" borderId="4" xfId="4" applyFont="1" applyFill="1" applyBorder="1"/>
    <xf numFmtId="164" fontId="3" fillId="3" borderId="5" xfId="4" applyNumberFormat="1" applyFont="1" applyFill="1" applyBorder="1"/>
    <xf numFmtId="0" fontId="4" fillId="0" borderId="0" xfId="2" applyFont="1" applyProtection="1">
      <protection hidden="1"/>
    </xf>
    <xf numFmtId="1" fontId="4" fillId="0" borderId="0" xfId="2" applyNumberFormat="1" applyFont="1" applyAlignment="1" applyProtection="1">
      <alignment horizontal="center"/>
      <protection hidden="1"/>
    </xf>
    <xf numFmtId="49" fontId="6" fillId="0" borderId="0" xfId="2" applyNumberFormat="1" applyFont="1" applyAlignment="1" applyProtection="1">
      <alignment horizontal="center" vertical="center" wrapText="1"/>
      <protection hidden="1"/>
    </xf>
    <xf numFmtId="0" fontId="4" fillId="0" borderId="0" xfId="2" applyFont="1" applyAlignment="1" applyProtection="1">
      <alignment vertical="center"/>
      <protection hidden="1"/>
    </xf>
    <xf numFmtId="4" fontId="4" fillId="0" borderId="0" xfId="2" applyNumberFormat="1" applyFont="1" applyProtection="1">
      <protection hidden="1"/>
    </xf>
    <xf numFmtId="165" fontId="4" fillId="0" borderId="0" xfId="2" applyNumberFormat="1" applyFont="1" applyProtection="1">
      <protection hidden="1"/>
    </xf>
    <xf numFmtId="167" fontId="4" fillId="0" borderId="0" xfId="2" applyNumberFormat="1" applyFont="1" applyProtection="1">
      <protection hidden="1"/>
    </xf>
    <xf numFmtId="0" fontId="5" fillId="0" borderId="0" xfId="2" applyFont="1" applyProtection="1">
      <protection hidden="1"/>
    </xf>
    <xf numFmtId="4" fontId="4" fillId="0" borderId="0" xfId="2" applyNumberFormat="1" applyFont="1" applyAlignment="1" applyProtection="1">
      <alignment vertical="center"/>
      <protection hidden="1"/>
    </xf>
    <xf numFmtId="4" fontId="4" fillId="0" borderId="0" xfId="2" applyNumberFormat="1" applyFont="1" applyAlignment="1" applyProtection="1">
      <alignment horizontal="right" vertical="center"/>
      <protection hidden="1"/>
    </xf>
    <xf numFmtId="0" fontId="4" fillId="0" borderId="0" xfId="2" applyFont="1" applyAlignment="1" applyProtection="1">
      <alignment horizontal="left"/>
      <protection hidden="1"/>
    </xf>
    <xf numFmtId="4" fontId="4" fillId="0" borderId="0" xfId="2" applyNumberFormat="1" applyFont="1" applyAlignment="1" applyProtection="1">
      <alignment horizontal="right"/>
      <protection hidden="1"/>
    </xf>
    <xf numFmtId="10" fontId="4" fillId="0" borderId="0" xfId="2" applyNumberFormat="1" applyFont="1" applyProtection="1">
      <protection hidden="1"/>
    </xf>
    <xf numFmtId="0" fontId="9" fillId="0" borderId="0" xfId="2" applyFont="1" applyProtection="1">
      <protection hidden="1"/>
    </xf>
    <xf numFmtId="4" fontId="7" fillId="17" borderId="0" xfId="2" applyNumberFormat="1" applyFont="1" applyFill="1" applyAlignment="1" applyProtection="1">
      <alignment vertical="center"/>
      <protection hidden="1"/>
    </xf>
    <xf numFmtId="165" fontId="5" fillId="21" borderId="1" xfId="2" applyNumberFormat="1" applyFont="1" applyFill="1" applyBorder="1" applyAlignment="1">
      <alignment vertical="center" wrapText="1"/>
    </xf>
    <xf numFmtId="4" fontId="9" fillId="0" borderId="0" xfId="2" applyNumberFormat="1" applyFont="1" applyAlignment="1" applyProtection="1">
      <alignment horizontal="left"/>
      <protection hidden="1"/>
    </xf>
    <xf numFmtId="165" fontId="10" fillId="10" borderId="1" xfId="2" applyNumberFormat="1" applyFont="1" applyFill="1" applyBorder="1" applyAlignment="1">
      <alignment horizontal="center" vertical="center" wrapText="1"/>
    </xf>
    <xf numFmtId="166" fontId="10" fillId="13" borderId="1" xfId="2" applyNumberFormat="1" applyFont="1" applyFill="1" applyBorder="1" applyAlignment="1">
      <alignment horizontal="right" vertical="center" wrapText="1"/>
    </xf>
    <xf numFmtId="166" fontId="10" fillId="0" borderId="1" xfId="1" applyNumberFormat="1" applyFont="1" applyBorder="1" applyAlignment="1" applyProtection="1">
      <alignment horizontal="right"/>
    </xf>
    <xf numFmtId="166" fontId="10" fillId="0" borderId="0" xfId="2" applyNumberFormat="1" applyFont="1" applyAlignment="1" applyProtection="1">
      <alignment horizontal="right"/>
      <protection hidden="1"/>
    </xf>
    <xf numFmtId="166" fontId="10" fillId="14" borderId="1" xfId="1" applyNumberFormat="1" applyFont="1" applyFill="1" applyBorder="1" applyAlignment="1" applyProtection="1">
      <alignment horizontal="right"/>
    </xf>
    <xf numFmtId="166" fontId="10" fillId="6" borderId="1" xfId="1" applyNumberFormat="1" applyFont="1" applyFill="1" applyBorder="1" applyAlignment="1" applyProtection="1">
      <alignment horizontal="right"/>
    </xf>
    <xf numFmtId="165" fontId="10" fillId="4" borderId="1" xfId="2" applyNumberFormat="1" applyFont="1" applyFill="1" applyBorder="1" applyAlignment="1">
      <alignment horizontal="center" wrapText="1"/>
    </xf>
    <xf numFmtId="165" fontId="10" fillId="4" borderId="2" xfId="2" applyNumberFormat="1" applyFont="1" applyFill="1" applyBorder="1" applyAlignment="1">
      <alignment horizontal="center" wrapText="1"/>
    </xf>
    <xf numFmtId="165" fontId="10" fillId="4" borderId="6" xfId="2" applyNumberFormat="1" applyFont="1" applyFill="1" applyBorder="1" applyAlignment="1">
      <alignment horizontal="center" wrapText="1"/>
    </xf>
    <xf numFmtId="166" fontId="10" fillId="4" borderId="1" xfId="1" applyNumberFormat="1" applyFont="1" applyFill="1" applyBorder="1" applyAlignment="1" applyProtection="1">
      <alignment horizontal="right"/>
    </xf>
    <xf numFmtId="1" fontId="10" fillId="7" borderId="1" xfId="2" applyNumberFormat="1" applyFont="1" applyFill="1" applyBorder="1" applyAlignment="1">
      <alignment horizontal="center" vertical="center" wrapText="1"/>
    </xf>
    <xf numFmtId="165" fontId="10" fillId="7" borderId="2" xfId="2" applyNumberFormat="1" applyFont="1" applyFill="1" applyBorder="1" applyAlignment="1">
      <alignment vertical="center" wrapText="1"/>
    </xf>
    <xf numFmtId="165" fontId="10" fillId="8" borderId="1" xfId="1" applyNumberFormat="1" applyFont="1" applyFill="1" applyBorder="1" applyAlignment="1" applyProtection="1">
      <alignment vertical="center"/>
    </xf>
    <xf numFmtId="165" fontId="10" fillId="9" borderId="7" xfId="2" applyNumberFormat="1" applyFont="1" applyFill="1" applyBorder="1" applyAlignment="1">
      <alignment horizontal="center" vertical="center" wrapText="1"/>
    </xf>
    <xf numFmtId="165" fontId="10" fillId="9" borderId="7" xfId="2" applyNumberFormat="1" applyFont="1" applyFill="1" applyBorder="1" applyAlignment="1">
      <alignment vertical="center" wrapText="1"/>
    </xf>
    <xf numFmtId="2" fontId="10" fillId="9" borderId="7" xfId="2" applyNumberFormat="1" applyFont="1" applyFill="1" applyBorder="1" applyAlignment="1">
      <alignment horizontal="center" vertical="center" wrapText="1"/>
    </xf>
    <xf numFmtId="168" fontId="11" fillId="0" borderId="1" xfId="2" applyNumberFormat="1" applyFont="1" applyBorder="1" applyAlignment="1">
      <alignment wrapText="1"/>
    </xf>
    <xf numFmtId="1" fontId="11" fillId="2" borderId="1" xfId="1" applyNumberFormat="1" applyFont="1" applyFill="1" applyBorder="1" applyAlignment="1" applyProtection="1">
      <alignment horizontal="center" wrapText="1"/>
    </xf>
    <xf numFmtId="166" fontId="11" fillId="2" borderId="1" xfId="1" applyNumberFormat="1" applyFont="1" applyFill="1" applyBorder="1" applyAlignment="1" applyProtection="1">
      <alignment horizontal="center" wrapText="1"/>
    </xf>
    <xf numFmtId="168" fontId="11" fillId="2" borderId="1" xfId="1" applyNumberFormat="1" applyFont="1" applyFill="1" applyBorder="1" applyAlignment="1" applyProtection="1">
      <alignment horizontal="center" wrapText="1"/>
    </xf>
    <xf numFmtId="2" fontId="11" fillId="0" borderId="1" xfId="1" applyNumberFormat="1" applyFont="1" applyBorder="1" applyAlignment="1" applyProtection="1">
      <alignment horizontal="center" vertical="center" wrapText="1"/>
    </xf>
    <xf numFmtId="168" fontId="11" fillId="0" borderId="1" xfId="1" applyNumberFormat="1" applyFont="1" applyBorder="1" applyAlignment="1" applyProtection="1">
      <alignment horizontal="center" vertical="center" wrapText="1"/>
    </xf>
    <xf numFmtId="165" fontId="11" fillId="0" borderId="1" xfId="1" applyNumberFormat="1" applyFont="1" applyBorder="1" applyAlignment="1" applyProtection="1"/>
    <xf numFmtId="165" fontId="10" fillId="15" borderId="1" xfId="2" applyNumberFormat="1" applyFont="1" applyFill="1" applyBorder="1" applyAlignment="1">
      <alignment vertical="center" wrapText="1"/>
    </xf>
    <xf numFmtId="168" fontId="10" fillId="8" borderId="1" xfId="2" applyNumberFormat="1" applyFont="1" applyFill="1" applyBorder="1" applyAlignment="1">
      <alignment horizontal="right" vertical="center" wrapText="1"/>
    </xf>
    <xf numFmtId="165" fontId="10" fillId="22" borderId="1" xfId="2" applyNumberFormat="1" applyFont="1" applyFill="1" applyBorder="1" applyAlignment="1">
      <alignment vertical="center" wrapText="1"/>
    </xf>
    <xf numFmtId="168" fontId="10" fillId="0" borderId="1" xfId="2" applyNumberFormat="1" applyFont="1" applyBorder="1" applyAlignment="1">
      <alignment wrapText="1"/>
    </xf>
    <xf numFmtId="1" fontId="11" fillId="0" borderId="1" xfId="1" applyNumberFormat="1" applyFont="1" applyBorder="1" applyAlignment="1" applyProtection="1">
      <alignment horizontal="center" wrapText="1"/>
    </xf>
    <xf numFmtId="168" fontId="11" fillId="0" borderId="1" xfId="1" applyNumberFormat="1" applyFont="1" applyBorder="1" applyAlignment="1" applyProtection="1">
      <alignment horizontal="center" wrapText="1"/>
    </xf>
    <xf numFmtId="168" fontId="11" fillId="0" borderId="1" xfId="1" applyNumberFormat="1" applyFont="1" applyBorder="1" applyAlignment="1" applyProtection="1">
      <alignment vertical="center" wrapText="1"/>
    </xf>
    <xf numFmtId="165" fontId="10" fillId="18" borderId="1" xfId="2" applyNumberFormat="1" applyFont="1" applyFill="1" applyBorder="1" applyAlignment="1">
      <alignment vertical="center" wrapText="1"/>
    </xf>
    <xf numFmtId="0" fontId="11" fillId="0" borderId="0" xfId="2" applyFont="1" applyAlignment="1" applyProtection="1">
      <alignment vertical="center"/>
      <protection hidden="1"/>
    </xf>
    <xf numFmtId="165" fontId="10" fillId="2" borderId="1" xfId="1" applyNumberFormat="1" applyFont="1" applyFill="1" applyBorder="1" applyAlignment="1" applyProtection="1">
      <alignment wrapText="1"/>
    </xf>
    <xf numFmtId="168" fontId="10" fillId="2" borderId="1" xfId="2" applyNumberFormat="1" applyFont="1" applyFill="1" applyBorder="1" applyAlignment="1">
      <alignment horizontal="center" wrapText="1"/>
    </xf>
    <xf numFmtId="168" fontId="11" fillId="2" borderId="1" xfId="1" applyNumberFormat="1" applyFont="1" applyFill="1" applyBorder="1" applyAlignment="1" applyProtection="1">
      <alignment horizontal="center" vertical="center" wrapText="1"/>
    </xf>
    <xf numFmtId="168" fontId="11" fillId="4" borderId="1" xfId="2" applyNumberFormat="1" applyFont="1" applyFill="1" applyBorder="1" applyAlignment="1">
      <alignment wrapText="1"/>
    </xf>
    <xf numFmtId="165" fontId="10" fillId="12" borderId="1" xfId="1" applyNumberFormat="1" applyFont="1" applyFill="1" applyBorder="1" applyAlignment="1" applyProtection="1">
      <alignment wrapText="1"/>
    </xf>
    <xf numFmtId="165" fontId="10" fillId="19" borderId="1" xfId="1" applyNumberFormat="1" applyFont="1" applyFill="1" applyBorder="1" applyAlignment="1" applyProtection="1">
      <alignment wrapText="1"/>
    </xf>
    <xf numFmtId="168" fontId="10" fillId="12" borderId="1" xfId="2" applyNumberFormat="1" applyFont="1" applyFill="1" applyBorder="1" applyAlignment="1">
      <alignment wrapText="1"/>
    </xf>
    <xf numFmtId="168" fontId="10" fillId="12" borderId="1" xfId="2" applyNumberFormat="1" applyFont="1" applyFill="1" applyBorder="1" applyAlignment="1">
      <alignment horizontal="right" wrapText="1"/>
    </xf>
    <xf numFmtId="168" fontId="10" fillId="2" borderId="1" xfId="2" applyNumberFormat="1" applyFont="1" applyFill="1" applyBorder="1" applyAlignment="1">
      <alignment horizontal="right" wrapText="1"/>
    </xf>
    <xf numFmtId="168" fontId="11" fillId="2" borderId="1" xfId="2" applyNumberFormat="1" applyFont="1" applyFill="1" applyBorder="1" applyAlignment="1">
      <alignment horizontal="right" wrapText="1"/>
    </xf>
    <xf numFmtId="168" fontId="11" fillId="14" borderId="1" xfId="2" applyNumberFormat="1" applyFont="1" applyFill="1" applyBorder="1" applyAlignment="1">
      <alignment wrapText="1"/>
    </xf>
    <xf numFmtId="1" fontId="11" fillId="14" borderId="1" xfId="1" applyNumberFormat="1" applyFont="1" applyFill="1" applyBorder="1" applyAlignment="1" applyProtection="1">
      <alignment horizontal="center" wrapText="1"/>
    </xf>
    <xf numFmtId="168" fontId="11" fillId="14" borderId="1" xfId="1" applyNumberFormat="1" applyFont="1" applyFill="1" applyBorder="1" applyAlignment="1" applyProtection="1">
      <alignment horizontal="center" wrapText="1"/>
    </xf>
    <xf numFmtId="168" fontId="11" fillId="14" borderId="1" xfId="1" applyNumberFormat="1" applyFont="1" applyFill="1" applyBorder="1" applyAlignment="1" applyProtection="1">
      <alignment horizontal="center" vertical="center" wrapText="1"/>
    </xf>
    <xf numFmtId="168" fontId="10" fillId="14" borderId="1" xfId="1" applyNumberFormat="1" applyFont="1" applyFill="1" applyBorder="1" applyAlignment="1" applyProtection="1">
      <alignment horizontal="center" vertical="center" wrapText="1"/>
    </xf>
    <xf numFmtId="165" fontId="10" fillId="14" borderId="1" xfId="1" applyNumberFormat="1" applyFont="1" applyFill="1" applyBorder="1" applyAlignment="1" applyProtection="1"/>
    <xf numFmtId="168" fontId="11" fillId="14" borderId="2" xfId="2" applyNumberFormat="1" applyFont="1" applyFill="1" applyBorder="1" applyAlignment="1">
      <alignment wrapText="1"/>
    </xf>
    <xf numFmtId="1" fontId="11" fillId="14" borderId="8" xfId="1" applyNumberFormat="1" applyFont="1" applyFill="1" applyBorder="1" applyAlignment="1" applyProtection="1">
      <alignment horizontal="center" wrapText="1"/>
    </xf>
    <xf numFmtId="168" fontId="11" fillId="14" borderId="8" xfId="1" applyNumberFormat="1" applyFont="1" applyFill="1" applyBorder="1" applyAlignment="1" applyProtection="1">
      <alignment horizontal="center" wrapText="1"/>
    </xf>
    <xf numFmtId="168" fontId="11" fillId="14" borderId="8" xfId="1" applyNumberFormat="1" applyFont="1" applyFill="1" applyBorder="1" applyAlignment="1" applyProtection="1">
      <alignment horizontal="center" vertical="center" wrapText="1"/>
    </xf>
    <xf numFmtId="168" fontId="10" fillId="14" borderId="8" xfId="1" applyNumberFormat="1" applyFont="1" applyFill="1" applyBorder="1" applyAlignment="1" applyProtection="1">
      <alignment horizontal="center" vertical="center" wrapText="1"/>
    </xf>
    <xf numFmtId="165" fontId="11" fillId="14" borderId="6" xfId="1" applyNumberFormat="1" applyFont="1" applyFill="1" applyBorder="1" applyAlignment="1" applyProtection="1"/>
    <xf numFmtId="168" fontId="11" fillId="2" borderId="2" xfId="2" applyNumberFormat="1" applyFont="1" applyFill="1" applyBorder="1" applyAlignment="1">
      <alignment wrapText="1"/>
    </xf>
    <xf numFmtId="1" fontId="11" fillId="2" borderId="8" xfId="1" applyNumberFormat="1" applyFont="1" applyFill="1" applyBorder="1" applyAlignment="1" applyProtection="1">
      <alignment horizontal="center" wrapText="1"/>
    </xf>
    <xf numFmtId="168" fontId="11" fillId="2" borderId="8" xfId="1" applyNumberFormat="1" applyFont="1" applyFill="1" applyBorder="1" applyAlignment="1" applyProtection="1">
      <alignment horizontal="center" wrapText="1"/>
    </xf>
    <xf numFmtId="168" fontId="11" fillId="2" borderId="8" xfId="1" applyNumberFormat="1" applyFont="1" applyFill="1" applyBorder="1" applyAlignment="1" applyProtection="1">
      <alignment horizontal="center" vertical="center" wrapText="1"/>
    </xf>
    <xf numFmtId="165" fontId="11" fillId="2" borderId="6" xfId="1" applyNumberFormat="1" applyFont="1" applyFill="1" applyBorder="1" applyAlignment="1" applyProtection="1"/>
    <xf numFmtId="168" fontId="11" fillId="2" borderId="1" xfId="1" applyNumberFormat="1" applyFont="1" applyFill="1" applyBorder="1" applyAlignment="1" applyProtection="1">
      <alignment horizontal="right" vertical="center" wrapText="1"/>
    </xf>
    <xf numFmtId="166" fontId="11" fillId="2" borderId="1" xfId="1" applyNumberFormat="1" applyFont="1" applyFill="1" applyBorder="1" applyAlignment="1" applyProtection="1">
      <alignment horizontal="right" vertical="center" wrapText="1"/>
    </xf>
    <xf numFmtId="168" fontId="10" fillId="14" borderId="1" xfId="2" applyNumberFormat="1" applyFont="1" applyFill="1" applyBorder="1" applyAlignment="1">
      <alignment horizontal="right" wrapText="1"/>
    </xf>
    <xf numFmtId="165" fontId="10" fillId="14" borderId="1" xfId="1" applyNumberFormat="1" applyFont="1" applyFill="1" applyBorder="1" applyAlignment="1" applyProtection="1">
      <alignment wrapText="1"/>
    </xf>
    <xf numFmtId="165" fontId="10" fillId="15" borderId="1" xfId="1" applyNumberFormat="1" applyFont="1" applyFill="1" applyBorder="1" applyAlignment="1" applyProtection="1">
      <alignment wrapText="1"/>
    </xf>
    <xf numFmtId="168" fontId="10" fillId="2" borderId="9" xfId="2" applyNumberFormat="1" applyFont="1" applyFill="1" applyBorder="1" applyAlignment="1">
      <alignment horizontal="right" wrapText="1"/>
    </xf>
    <xf numFmtId="165" fontId="10" fillId="2" borderId="9" xfId="1" applyNumberFormat="1" applyFont="1" applyFill="1" applyBorder="1" applyAlignment="1" applyProtection="1">
      <alignment wrapText="1"/>
    </xf>
    <xf numFmtId="0" fontId="11" fillId="0" borderId="0" xfId="2" applyFont="1" applyProtection="1">
      <protection hidden="1"/>
    </xf>
    <xf numFmtId="1" fontId="11" fillId="0" borderId="0" xfId="2" applyNumberFormat="1" applyFont="1" applyAlignment="1" applyProtection="1">
      <alignment horizontal="center"/>
      <protection hidden="1"/>
    </xf>
    <xf numFmtId="4" fontId="11" fillId="4" borderId="0" xfId="2" applyNumberFormat="1" applyFont="1" applyFill="1" applyProtection="1">
      <protection hidden="1"/>
    </xf>
    <xf numFmtId="0" fontId="11" fillId="6" borderId="0" xfId="2" applyFont="1" applyFill="1" applyProtection="1">
      <protection hidden="1"/>
    </xf>
    <xf numFmtId="1" fontId="11" fillId="6" borderId="0" xfId="2" applyNumberFormat="1" applyFont="1" applyFill="1" applyAlignment="1" applyProtection="1">
      <alignment horizontal="center"/>
      <protection hidden="1"/>
    </xf>
    <xf numFmtId="0" fontId="10" fillId="6" borderId="0" xfId="2" applyFont="1" applyFill="1" applyProtection="1">
      <protection hidden="1"/>
    </xf>
    <xf numFmtId="4" fontId="4" fillId="0" borderId="0" xfId="2" applyNumberFormat="1" applyFont="1" applyAlignment="1" applyProtection="1">
      <alignment horizontal="left"/>
      <protection hidden="1"/>
    </xf>
    <xf numFmtId="0" fontId="7" fillId="0" borderId="0" xfId="2" applyFont="1" applyProtection="1">
      <protection hidden="1"/>
    </xf>
    <xf numFmtId="4" fontId="7" fillId="0" borderId="0" xfId="2" applyNumberFormat="1" applyFont="1" applyProtection="1">
      <protection hidden="1"/>
    </xf>
    <xf numFmtId="4" fontId="14" fillId="0" borderId="0" xfId="2" applyNumberFormat="1" applyFont="1" applyAlignment="1" applyProtection="1">
      <alignment vertical="center"/>
      <protection hidden="1"/>
    </xf>
    <xf numFmtId="4" fontId="13" fillId="0" borderId="0" xfId="2" applyNumberFormat="1" applyFont="1" applyProtection="1">
      <protection hidden="1"/>
    </xf>
    <xf numFmtId="43" fontId="4" fillId="0" borderId="0" xfId="2" applyNumberFormat="1" applyFont="1" applyAlignment="1" applyProtection="1">
      <alignment horizontal="left"/>
      <protection hidden="1"/>
    </xf>
    <xf numFmtId="168" fontId="15" fillId="0" borderId="11" xfId="2" applyNumberFormat="1" applyFont="1" applyBorder="1" applyAlignment="1">
      <alignment wrapText="1"/>
    </xf>
    <xf numFmtId="2" fontId="15" fillId="0" borderId="11" xfId="1" applyNumberFormat="1" applyFont="1" applyFill="1" applyBorder="1" applyAlignment="1" applyProtection="1">
      <alignment horizontal="center" vertical="center" wrapText="1"/>
    </xf>
    <xf numFmtId="168" fontId="15" fillId="0" borderId="11" xfId="1" applyNumberFormat="1" applyFont="1" applyFill="1" applyBorder="1" applyAlignment="1" applyProtection="1">
      <alignment horizontal="center" vertical="center" wrapText="1"/>
    </xf>
    <xf numFmtId="165" fontId="15" fillId="0" borderId="11" xfId="1" applyNumberFormat="1" applyFont="1" applyFill="1" applyBorder="1" applyAlignment="1" applyProtection="1"/>
    <xf numFmtId="168" fontId="15" fillId="0" borderId="10" xfId="2" applyNumberFormat="1" applyFont="1" applyBorder="1" applyAlignment="1">
      <alignment vertical="center" wrapText="1"/>
    </xf>
    <xf numFmtId="168" fontId="15" fillId="0" borderId="11" xfId="1" applyNumberFormat="1" applyFont="1" applyFill="1" applyBorder="1" applyAlignment="1" applyProtection="1">
      <alignment vertical="center" wrapText="1"/>
    </xf>
    <xf numFmtId="168" fontId="9" fillId="0" borderId="10" xfId="2" applyNumberFormat="1" applyFont="1" applyBorder="1" applyAlignment="1">
      <alignment vertical="center" wrapText="1"/>
    </xf>
    <xf numFmtId="165" fontId="15" fillId="0" borderId="11" xfId="2" applyNumberFormat="1" applyFont="1" applyBorder="1" applyAlignment="1">
      <alignment horizontal="left" vertical="center" wrapText="1"/>
    </xf>
    <xf numFmtId="0" fontId="15" fillId="0" borderId="0" xfId="2" applyFont="1" applyProtection="1">
      <protection hidden="1"/>
    </xf>
    <xf numFmtId="168" fontId="9" fillId="23" borderId="15" xfId="2" applyNumberFormat="1" applyFont="1" applyFill="1" applyBorder="1" applyAlignment="1">
      <alignment horizontal="center" vertical="center" wrapText="1"/>
    </xf>
    <xf numFmtId="168" fontId="9" fillId="23" borderId="16" xfId="2" applyNumberFormat="1" applyFont="1" applyFill="1" applyBorder="1" applyAlignment="1">
      <alignment horizontal="center" vertical="center" wrapText="1"/>
    </xf>
    <xf numFmtId="165" fontId="9" fillId="5" borderId="17" xfId="2" applyNumberFormat="1" applyFont="1" applyFill="1" applyBorder="1" applyAlignment="1">
      <alignment vertical="center" wrapText="1"/>
    </xf>
    <xf numFmtId="4" fontId="13" fillId="0" borderId="0" xfId="2" applyNumberFormat="1" applyFont="1" applyAlignment="1" applyProtection="1">
      <alignment horizontal="right"/>
      <protection hidden="1"/>
    </xf>
    <xf numFmtId="165" fontId="9" fillId="25" borderId="11" xfId="2" applyNumberFormat="1" applyFont="1" applyFill="1" applyBorder="1" applyAlignment="1">
      <alignment vertical="center" wrapText="1"/>
    </xf>
    <xf numFmtId="1" fontId="15" fillId="0" borderId="11" xfId="1" applyNumberFormat="1" applyFont="1" applyFill="1" applyBorder="1" applyAlignment="1" applyProtection="1">
      <alignment horizontal="center" wrapText="1"/>
    </xf>
    <xf numFmtId="166" fontId="15" fillId="0" borderId="11" xfId="1" applyNumberFormat="1" applyFont="1" applyFill="1" applyBorder="1" applyAlignment="1" applyProtection="1">
      <alignment horizontal="center" wrapText="1"/>
    </xf>
    <xf numFmtId="168" fontId="15" fillId="0" borderId="11" xfId="1" applyNumberFormat="1" applyFont="1" applyFill="1" applyBorder="1" applyAlignment="1" applyProtection="1">
      <alignment horizontal="center" wrapText="1"/>
    </xf>
    <xf numFmtId="1" fontId="15" fillId="0" borderId="11" xfId="1" applyNumberFormat="1" applyFont="1" applyFill="1" applyBorder="1" applyAlignment="1" applyProtection="1">
      <alignment horizontal="center" vertical="center" wrapText="1"/>
    </xf>
    <xf numFmtId="169" fontId="15" fillId="0" borderId="11" xfId="1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 applyAlignment="1" applyProtection="1">
      <alignment vertical="center"/>
      <protection hidden="1"/>
    </xf>
    <xf numFmtId="0" fontId="10" fillId="0" borderId="1" xfId="2" applyFont="1" applyBorder="1" applyAlignment="1" applyProtection="1">
      <alignment horizontal="center"/>
      <protection hidden="1"/>
    </xf>
    <xf numFmtId="165" fontId="10" fillId="10" borderId="1" xfId="2" applyNumberFormat="1" applyFont="1" applyFill="1" applyBorder="1" applyAlignment="1">
      <alignment horizontal="center" vertical="center" wrapText="1"/>
    </xf>
    <xf numFmtId="1" fontId="10" fillId="13" borderId="1" xfId="2" applyNumberFormat="1" applyFont="1" applyFill="1" applyBorder="1" applyAlignment="1">
      <alignment horizontal="left" vertical="center" wrapText="1"/>
    </xf>
    <xf numFmtId="165" fontId="10" fillId="0" borderId="1" xfId="2" applyNumberFormat="1" applyFont="1" applyBorder="1" applyAlignment="1">
      <alignment horizontal="left" wrapText="1"/>
    </xf>
    <xf numFmtId="165" fontId="10" fillId="14" borderId="1" xfId="2" applyNumberFormat="1" applyFont="1" applyFill="1" applyBorder="1" applyAlignment="1">
      <alignment horizontal="left" wrapText="1"/>
    </xf>
    <xf numFmtId="165" fontId="10" fillId="6" borderId="1" xfId="2" applyNumberFormat="1" applyFont="1" applyFill="1" applyBorder="1" applyAlignment="1">
      <alignment horizontal="center" wrapText="1"/>
    </xf>
    <xf numFmtId="1" fontId="10" fillId="8" borderId="6" xfId="2" applyNumberFormat="1" applyFont="1" applyFill="1" applyBorder="1" applyAlignment="1">
      <alignment horizontal="center" vertical="center" wrapText="1"/>
    </xf>
    <xf numFmtId="1" fontId="10" fillId="8" borderId="1" xfId="2" applyNumberFormat="1" applyFont="1" applyFill="1" applyBorder="1" applyAlignment="1">
      <alignment horizontal="center" vertical="center" wrapText="1"/>
    </xf>
    <xf numFmtId="1" fontId="10" fillId="9" borderId="1" xfId="2" applyNumberFormat="1" applyFont="1" applyFill="1" applyBorder="1" applyAlignment="1">
      <alignment horizontal="center" vertical="center" wrapText="1"/>
    </xf>
    <xf numFmtId="165" fontId="10" fillId="9" borderId="1" xfId="2" applyNumberFormat="1" applyFont="1" applyFill="1" applyBorder="1" applyAlignment="1">
      <alignment horizontal="center" vertical="center" wrapText="1"/>
    </xf>
    <xf numFmtId="165" fontId="10" fillId="9" borderId="1" xfId="1" applyNumberFormat="1" applyFont="1" applyFill="1" applyBorder="1" applyAlignment="1" applyProtection="1">
      <alignment horizontal="center" vertical="center" wrapText="1"/>
    </xf>
    <xf numFmtId="168" fontId="10" fillId="12" borderId="1" xfId="2" applyNumberFormat="1" applyFont="1" applyFill="1" applyBorder="1" applyAlignment="1">
      <alignment horizontal="center" wrapText="1"/>
    </xf>
    <xf numFmtId="168" fontId="10" fillId="16" borderId="1" xfId="2" applyNumberFormat="1" applyFont="1" applyFill="1" applyBorder="1" applyAlignment="1">
      <alignment horizontal="right" vertical="center" wrapText="1"/>
    </xf>
    <xf numFmtId="168" fontId="10" fillId="11" borderId="1" xfId="2" applyNumberFormat="1" applyFont="1" applyFill="1" applyBorder="1" applyAlignment="1">
      <alignment horizontal="right" wrapText="1"/>
    </xf>
    <xf numFmtId="168" fontId="10" fillId="12" borderId="1" xfId="2" applyNumberFormat="1" applyFont="1" applyFill="1" applyBorder="1" applyAlignment="1">
      <alignment horizontal="right" wrapText="1"/>
    </xf>
    <xf numFmtId="168" fontId="10" fillId="2" borderId="1" xfId="2" applyNumberFormat="1" applyFont="1" applyFill="1" applyBorder="1" applyAlignment="1">
      <alignment horizontal="right" wrapText="1"/>
    </xf>
    <xf numFmtId="168" fontId="9" fillId="24" borderId="11" xfId="2" applyNumberFormat="1" applyFont="1" applyFill="1" applyBorder="1" applyAlignment="1">
      <alignment horizontal="right" vertical="center" wrapText="1"/>
    </xf>
    <xf numFmtId="168" fontId="9" fillId="20" borderId="18" xfId="2" applyNumberFormat="1" applyFont="1" applyFill="1" applyBorder="1" applyAlignment="1">
      <alignment horizontal="left" wrapText="1"/>
    </xf>
    <xf numFmtId="168" fontId="9" fillId="20" borderId="0" xfId="2" applyNumberFormat="1" applyFont="1" applyFill="1" applyBorder="1" applyAlignment="1">
      <alignment horizontal="left" wrapText="1"/>
    </xf>
    <xf numFmtId="168" fontId="9" fillId="20" borderId="19" xfId="2" applyNumberFormat="1" applyFont="1" applyFill="1" applyBorder="1" applyAlignment="1">
      <alignment horizontal="left" wrapText="1"/>
    </xf>
    <xf numFmtId="168" fontId="10" fillId="16" borderId="1" xfId="2" applyNumberFormat="1" applyFont="1" applyFill="1" applyBorder="1" applyAlignment="1">
      <alignment horizontal="right" wrapText="1"/>
    </xf>
    <xf numFmtId="168" fontId="9" fillId="4" borderId="12" xfId="2" applyNumberFormat="1" applyFont="1" applyFill="1" applyBorder="1" applyAlignment="1">
      <alignment horizontal="center" wrapText="1"/>
    </xf>
    <xf numFmtId="168" fontId="9" fillId="4" borderId="13" xfId="2" applyNumberFormat="1" applyFont="1" applyFill="1" applyBorder="1" applyAlignment="1">
      <alignment horizontal="center" wrapText="1"/>
    </xf>
    <xf numFmtId="168" fontId="9" fillId="4" borderId="14" xfId="2" applyNumberFormat="1" applyFont="1" applyFill="1" applyBorder="1" applyAlignment="1">
      <alignment horizontal="center" wrapText="1"/>
    </xf>
    <xf numFmtId="168" fontId="15" fillId="4" borderId="15" xfId="2" applyNumberFormat="1" applyFont="1" applyFill="1" applyBorder="1" applyAlignment="1">
      <alignment horizontal="center" wrapText="1"/>
    </xf>
    <xf numFmtId="168" fontId="15" fillId="4" borderId="16" xfId="2" applyNumberFormat="1" applyFont="1" applyFill="1" applyBorder="1" applyAlignment="1">
      <alignment horizontal="center" wrapText="1"/>
    </xf>
    <xf numFmtId="168" fontId="15" fillId="4" borderId="17" xfId="2" applyNumberFormat="1" applyFont="1" applyFill="1" applyBorder="1" applyAlignment="1">
      <alignment horizontal="center" wrapText="1"/>
    </xf>
    <xf numFmtId="168" fontId="9" fillId="20" borderId="15" xfId="2" applyNumberFormat="1" applyFont="1" applyFill="1" applyBorder="1" applyAlignment="1">
      <alignment horizontal="left" wrapText="1"/>
    </xf>
    <xf numFmtId="168" fontId="9" fillId="20" borderId="16" xfId="2" applyNumberFormat="1" applyFont="1" applyFill="1" applyBorder="1" applyAlignment="1">
      <alignment horizontal="left" wrapText="1"/>
    </xf>
    <xf numFmtId="168" fontId="9" fillId="20" borderId="17" xfId="2" applyNumberFormat="1" applyFont="1" applyFill="1" applyBorder="1" applyAlignment="1">
      <alignment horizontal="left" wrapText="1"/>
    </xf>
  </cellXfs>
  <cellStyles count="5">
    <cellStyle name="Euro" xfId="1" xr:uid="{00000000-0005-0000-0000-000000000000}"/>
    <cellStyle name="Normale" xfId="0" builtinId="0"/>
    <cellStyle name="Normale 2" xfId="2" xr:uid="{00000000-0005-0000-0000-000002000000}"/>
    <cellStyle name="Normale 2 2" xfId="3" xr:uid="{00000000-0005-0000-0000-000003000000}"/>
    <cellStyle name="Normale 3" xfId="4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e02/Downloads/a.sapone/Downloads/Ripartizione%20M.O.F.%20%20%202021_2022%20PER%20CONTRATTAZI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MOF"/>
      <sheetName val="Ripartizione FIS"/>
      <sheetName val="RIEPILOGO GENERALE"/>
    </sheetNames>
    <sheetDataSet>
      <sheetData sheetId="0" refreshError="1">
        <row r="19">
          <cell r="A19" t="str">
            <v>Ore eccedenti</v>
          </cell>
        </row>
        <row r="26">
          <cell r="A26" t="str">
            <v>Indennità di direzione DSGA</v>
          </cell>
        </row>
        <row r="27">
          <cell r="A27" t="str">
            <v>Indennità di direzione sostituzione DSGA</v>
          </cell>
        </row>
        <row r="29">
          <cell r="A29" t="str">
            <v>Totale FIS + AVANZO ANNI PRECEDENTI - DA CONTRATTARE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8"/>
  <sheetViews>
    <sheetView zoomScaleNormal="100" workbookViewId="0">
      <selection activeCell="C38" sqref="C38"/>
    </sheetView>
  </sheetViews>
  <sheetFormatPr defaultColWidth="8.5703125" defaultRowHeight="15" x14ac:dyDescent="0.25"/>
  <cols>
    <col min="1" max="1" width="69.28515625" style="1" customWidth="1"/>
    <col min="2" max="2" width="28" style="1" customWidth="1"/>
    <col min="3" max="3" width="18.42578125" style="1" customWidth="1"/>
    <col min="4" max="4" width="28" style="1" customWidth="1"/>
    <col min="5" max="5" width="8.5703125" style="1"/>
    <col min="6" max="6" width="11.5703125" style="2" customWidth="1"/>
    <col min="7" max="1024" width="8.5703125" style="1"/>
  </cols>
  <sheetData>
    <row r="1" spans="1:4" s="2" customFormat="1" x14ac:dyDescent="0.25">
      <c r="A1" s="3" t="s">
        <v>0</v>
      </c>
      <c r="B1" s="3" t="s">
        <v>1</v>
      </c>
      <c r="C1" s="2" t="s">
        <v>2</v>
      </c>
      <c r="D1" s="3" t="s">
        <v>3</v>
      </c>
    </row>
    <row r="2" spans="1:4" x14ac:dyDescent="0.25">
      <c r="A2" s="4" t="s">
        <v>4</v>
      </c>
      <c r="B2" s="5">
        <v>76980.12</v>
      </c>
      <c r="C2" s="6">
        <v>19412.7</v>
      </c>
      <c r="D2" s="7">
        <f t="shared" ref="D2:D7" si="0">B2+C2</f>
        <v>96392.819999999992</v>
      </c>
    </row>
    <row r="3" spans="1:4" x14ac:dyDescent="0.25">
      <c r="A3" s="8" t="s">
        <v>5</v>
      </c>
      <c r="B3" s="9">
        <v>5463.55</v>
      </c>
      <c r="C3" s="10"/>
      <c r="D3" s="11">
        <f t="shared" si="0"/>
        <v>5463.55</v>
      </c>
    </row>
    <row r="4" spans="1:4" x14ac:dyDescent="0.25">
      <c r="A4" s="8" t="s">
        <v>6</v>
      </c>
      <c r="B4" s="9">
        <v>3717.44</v>
      </c>
      <c r="C4" s="10"/>
      <c r="D4" s="11">
        <f t="shared" si="0"/>
        <v>3717.44</v>
      </c>
    </row>
    <row r="5" spans="1:4" x14ac:dyDescent="0.25">
      <c r="A5" s="8" t="s">
        <v>7</v>
      </c>
      <c r="B5" s="9">
        <v>3929.95</v>
      </c>
      <c r="C5" s="12">
        <v>1801.79</v>
      </c>
      <c r="D5" s="11">
        <f t="shared" si="0"/>
        <v>5731.74</v>
      </c>
    </row>
    <row r="6" spans="1:4" x14ac:dyDescent="0.25">
      <c r="A6" s="4" t="s">
        <v>8</v>
      </c>
      <c r="B6" s="5">
        <v>1602.11</v>
      </c>
      <c r="C6" s="6">
        <v>261</v>
      </c>
      <c r="D6" s="7">
        <f t="shared" si="0"/>
        <v>1863.11</v>
      </c>
    </row>
    <row r="7" spans="1:4" x14ac:dyDescent="0.25">
      <c r="A7" s="13" t="s">
        <v>9</v>
      </c>
      <c r="B7" s="14">
        <f>SUM(B2:B6)</f>
        <v>91693.17</v>
      </c>
      <c r="C7" s="15">
        <f>SUM(C2:C6)</f>
        <v>21475.49</v>
      </c>
      <c r="D7" s="14">
        <f t="shared" si="0"/>
        <v>113168.66</v>
      </c>
    </row>
    <row r="8" spans="1:4" x14ac:dyDescent="0.25">
      <c r="A8" s="16"/>
      <c r="B8" s="17"/>
    </row>
    <row r="9" spans="1:4" s="2" customFormat="1" x14ac:dyDescent="0.25">
      <c r="A9" s="13" t="s">
        <v>10</v>
      </c>
      <c r="B9" s="14">
        <f>B7+C7</f>
        <v>113168.66</v>
      </c>
    </row>
    <row r="11" spans="1:4" s="2" customFormat="1" x14ac:dyDescent="0.25">
      <c r="A11" s="3" t="s">
        <v>11</v>
      </c>
      <c r="B11" s="3" t="s">
        <v>12</v>
      </c>
      <c r="C11" s="3" t="s">
        <v>2</v>
      </c>
      <c r="D11" s="3" t="s">
        <v>3</v>
      </c>
    </row>
    <row r="12" spans="1:4" x14ac:dyDescent="0.25">
      <c r="A12" s="4" t="s">
        <v>5</v>
      </c>
      <c r="B12" s="7">
        <f>B3</f>
        <v>5463.55</v>
      </c>
      <c r="C12" s="7"/>
      <c r="D12" s="7">
        <f>B12+C12</f>
        <v>5463.55</v>
      </c>
    </row>
    <row r="13" spans="1:4" x14ac:dyDescent="0.25">
      <c r="A13" s="4" t="s">
        <v>6</v>
      </c>
      <c r="B13" s="7">
        <f>B4</f>
        <v>3717.44</v>
      </c>
      <c r="C13" s="7"/>
      <c r="D13" s="7">
        <f>B13+C13</f>
        <v>3717.44</v>
      </c>
    </row>
    <row r="14" spans="1:4" x14ac:dyDescent="0.25">
      <c r="A14" s="4" t="s">
        <v>7</v>
      </c>
      <c r="B14" s="7">
        <f>B5</f>
        <v>3929.95</v>
      </c>
      <c r="C14" s="7">
        <f>C5</f>
        <v>1801.79</v>
      </c>
      <c r="D14" s="7">
        <f>B14+C14</f>
        <v>5731.74</v>
      </c>
    </row>
    <row r="15" spans="1:4" x14ac:dyDescent="0.25">
      <c r="A15" s="4" t="s">
        <v>8</v>
      </c>
      <c r="B15" s="5">
        <v>1602.11</v>
      </c>
      <c r="C15" s="6">
        <v>261</v>
      </c>
      <c r="D15" s="7">
        <f>B15+C15</f>
        <v>1863.11</v>
      </c>
    </row>
    <row r="16" spans="1:4" x14ac:dyDescent="0.25">
      <c r="A16" s="13" t="s">
        <v>13</v>
      </c>
      <c r="B16" s="14">
        <f>SUM(B12:B15)</f>
        <v>14713.05</v>
      </c>
      <c r="C16" s="14">
        <f>SUM(C12:C15)</f>
        <v>2062.79</v>
      </c>
      <c r="D16" s="14">
        <f>B16+C16</f>
        <v>16775.84</v>
      </c>
    </row>
    <row r="18" spans="1:8" s="2" customFormat="1" x14ac:dyDescent="0.25">
      <c r="A18" s="3" t="s">
        <v>14</v>
      </c>
      <c r="B18" s="3" t="s">
        <v>12</v>
      </c>
      <c r="C18" s="3" t="s">
        <v>2</v>
      </c>
      <c r="D18" s="3" t="s">
        <v>3</v>
      </c>
    </row>
    <row r="19" spans="1:8" x14ac:dyDescent="0.25">
      <c r="A19" s="4" t="s">
        <v>4</v>
      </c>
      <c r="B19" s="5">
        <f>B2</f>
        <v>76980.12</v>
      </c>
      <c r="C19" s="6">
        <f>C2</f>
        <v>19412.7</v>
      </c>
      <c r="D19" s="7">
        <f>B19+C19</f>
        <v>96392.819999999992</v>
      </c>
    </row>
    <row r="20" spans="1:8" x14ac:dyDescent="0.25">
      <c r="A20" s="13" t="s">
        <v>9</v>
      </c>
      <c r="B20" s="14">
        <f>SUM(B19:B19)</f>
        <v>76980.12</v>
      </c>
      <c r="C20" s="15">
        <f>SUM(C19:C19)</f>
        <v>19412.7</v>
      </c>
      <c r="D20" s="14">
        <f>B20+C20</f>
        <v>96392.819999999992</v>
      </c>
      <c r="F20" s="18">
        <f>D16+D20</f>
        <v>113168.65999999999</v>
      </c>
    </row>
    <row r="21" spans="1:8" x14ac:dyDescent="0.25">
      <c r="B21" s="19"/>
    </row>
    <row r="22" spans="1:8" x14ac:dyDescent="0.25">
      <c r="B22" s="19"/>
    </row>
    <row r="23" spans="1:8" s="1" customFormat="1" x14ac:dyDescent="0.25">
      <c r="A23" s="4"/>
      <c r="B23" s="20" t="s">
        <v>15</v>
      </c>
      <c r="C23" s="4" t="s">
        <v>16</v>
      </c>
      <c r="D23" s="4"/>
    </row>
    <row r="24" spans="1:8" s="1" customFormat="1" x14ac:dyDescent="0.25">
      <c r="A24" s="4" t="s">
        <v>17</v>
      </c>
      <c r="B24" s="21">
        <v>144</v>
      </c>
      <c r="C24" s="22">
        <v>70</v>
      </c>
      <c r="D24" s="7">
        <f>B35*C24/100</f>
        <v>58961.608999999997</v>
      </c>
    </row>
    <row r="25" spans="1:8" s="1" customFormat="1" x14ac:dyDescent="0.25">
      <c r="A25" s="4" t="s">
        <v>18</v>
      </c>
      <c r="B25" s="21">
        <v>28</v>
      </c>
      <c r="C25" s="22">
        <v>30</v>
      </c>
      <c r="D25" s="7">
        <f>B35*C25/100</f>
        <v>25269.260999999995</v>
      </c>
    </row>
    <row r="26" spans="1:8" s="2" customFormat="1" x14ac:dyDescent="0.25">
      <c r="A26" s="13" t="s">
        <v>19</v>
      </c>
      <c r="B26" s="23">
        <f>SUM(B24:B25)</f>
        <v>172</v>
      </c>
      <c r="C26" s="4"/>
      <c r="D26" s="24">
        <f>SUM(D24:D25)</f>
        <v>84230.87</v>
      </c>
      <c r="F26" s="1"/>
      <c r="G26" s="1"/>
      <c r="H26" s="1"/>
    </row>
    <row r="27" spans="1:8" s="1" customFormat="1" x14ac:dyDescent="0.25">
      <c r="A27" s="1" t="s">
        <v>20</v>
      </c>
      <c r="B27" s="25">
        <v>1</v>
      </c>
    </row>
    <row r="28" spans="1:8" s="1" customFormat="1" x14ac:dyDescent="0.25"/>
    <row r="29" spans="1:8" x14ac:dyDescent="0.25">
      <c r="A29" s="1" t="s">
        <v>21</v>
      </c>
    </row>
    <row r="30" spans="1:8" x14ac:dyDescent="0.25">
      <c r="A30" s="13" t="s">
        <v>22</v>
      </c>
      <c r="B30" s="14">
        <f>D20</f>
        <v>96392.819999999992</v>
      </c>
    </row>
    <row r="31" spans="1:8" x14ac:dyDescent="0.25">
      <c r="A31" s="4" t="s">
        <v>23</v>
      </c>
      <c r="B31" s="7">
        <v>6718.5</v>
      </c>
    </row>
    <row r="32" spans="1:8" x14ac:dyDescent="0.25">
      <c r="A32" s="4" t="s">
        <v>24</v>
      </c>
      <c r="B32" s="7">
        <v>500</v>
      </c>
    </row>
    <row r="33" spans="1:2" x14ac:dyDescent="0.25">
      <c r="A33" s="4" t="s">
        <v>25</v>
      </c>
      <c r="B33" s="7">
        <v>853.5</v>
      </c>
    </row>
    <row r="34" spans="1:2" x14ac:dyDescent="0.25">
      <c r="A34" s="4" t="s">
        <v>26</v>
      </c>
      <c r="B34" s="7">
        <v>4089.95</v>
      </c>
    </row>
    <row r="35" spans="1:2" x14ac:dyDescent="0.25">
      <c r="A35" s="26" t="s">
        <v>27</v>
      </c>
      <c r="B35" s="27">
        <f>B30-B31-B32-B33-B34</f>
        <v>84230.87</v>
      </c>
    </row>
    <row r="36" spans="1:2" x14ac:dyDescent="0.25">
      <c r="B36" s="19"/>
    </row>
    <row r="37" spans="1:2" x14ac:dyDescent="0.25">
      <c r="B37" s="19"/>
    </row>
    <row r="41" spans="1:2" x14ac:dyDescent="0.25">
      <c r="B41" s="19"/>
    </row>
    <row r="42" spans="1:2" x14ac:dyDescent="0.25">
      <c r="B42" s="19"/>
    </row>
    <row r="43" spans="1:2" x14ac:dyDescent="0.25">
      <c r="B43" s="19"/>
    </row>
    <row r="44" spans="1:2" x14ac:dyDescent="0.25">
      <c r="B44" s="19"/>
    </row>
    <row r="46" spans="1:2" x14ac:dyDescent="0.25">
      <c r="B46" s="19"/>
    </row>
    <row r="47" spans="1:2" x14ac:dyDescent="0.25">
      <c r="B47" s="19"/>
    </row>
    <row r="48" spans="1:2" x14ac:dyDescent="0.25">
      <c r="B48" s="19"/>
    </row>
    <row r="49" spans="2:2" x14ac:dyDescent="0.25">
      <c r="B49" s="19"/>
    </row>
    <row r="50" spans="2:2" x14ac:dyDescent="0.25">
      <c r="B50" s="19"/>
    </row>
    <row r="52" spans="2:2" x14ac:dyDescent="0.25">
      <c r="B52" s="19"/>
    </row>
    <row r="53" spans="2:2" x14ac:dyDescent="0.25">
      <c r="B53" s="19"/>
    </row>
    <row r="54" spans="2:2" x14ac:dyDescent="0.25">
      <c r="B54" s="19"/>
    </row>
    <row r="55" spans="2:2" x14ac:dyDescent="0.25">
      <c r="B55" s="19"/>
    </row>
    <row r="56" spans="2:2" x14ac:dyDescent="0.25">
      <c r="B56" s="19"/>
    </row>
    <row r="58" spans="2:2" x14ac:dyDescent="0.25">
      <c r="B58" s="19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FF"/>
    <pageSetUpPr fitToPage="1"/>
  </sheetPr>
  <dimension ref="A1:AMJ226"/>
  <sheetViews>
    <sheetView tabSelected="1" topLeftCell="A197" zoomScaleNormal="100" workbookViewId="0">
      <selection activeCell="A230" sqref="A230"/>
    </sheetView>
  </sheetViews>
  <sheetFormatPr defaultColWidth="9.140625" defaultRowHeight="15.75" x14ac:dyDescent="0.25"/>
  <cols>
    <col min="1" max="1" width="84.7109375" style="28" customWidth="1"/>
    <col min="2" max="2" width="12.5703125" style="29" customWidth="1"/>
    <col min="3" max="3" width="12.5703125" style="28" customWidth="1"/>
    <col min="4" max="4" width="10.5703125" style="28" customWidth="1"/>
    <col min="5" max="5" width="14.28515625" style="28" customWidth="1"/>
    <col min="6" max="6" width="14.42578125" style="28" customWidth="1"/>
    <col min="7" max="7" width="15.85546875" style="28" customWidth="1"/>
    <col min="8" max="8" width="21.5703125" style="28" customWidth="1"/>
    <col min="9" max="10" width="16.85546875" style="28" customWidth="1"/>
    <col min="11" max="11" width="10.140625" style="28" customWidth="1"/>
    <col min="12" max="12" width="9" style="28" customWidth="1"/>
    <col min="13" max="13" width="11.28515625" style="28" customWidth="1"/>
    <col min="14" max="14" width="13.42578125" style="28" customWidth="1"/>
    <col min="15" max="15" width="10.140625" style="28" customWidth="1"/>
    <col min="16" max="1024" width="9.140625" style="28"/>
  </cols>
  <sheetData>
    <row r="1" spans="1:10" x14ac:dyDescent="0.25">
      <c r="A1" s="143" t="s">
        <v>28</v>
      </c>
      <c r="B1" s="143"/>
      <c r="C1" s="143"/>
      <c r="D1" s="143"/>
      <c r="E1" s="143"/>
      <c r="F1" s="143"/>
      <c r="G1" s="143"/>
    </row>
    <row r="2" spans="1:10" s="30" customFormat="1" ht="31.5" customHeight="1" x14ac:dyDescent="0.25">
      <c r="A2" s="144" t="s">
        <v>29</v>
      </c>
      <c r="B2" s="144"/>
      <c r="C2" s="144"/>
      <c r="D2" s="144"/>
      <c r="E2" s="144"/>
      <c r="F2" s="144"/>
      <c r="G2" s="45" t="s">
        <v>30</v>
      </c>
      <c r="H2" s="28"/>
      <c r="I2" s="28"/>
      <c r="J2" s="28"/>
    </row>
    <row r="3" spans="1:10" s="31" customFormat="1" ht="15.75" customHeight="1" x14ac:dyDescent="0.25">
      <c r="A3" s="145" t="s">
        <v>31</v>
      </c>
      <c r="B3" s="145"/>
      <c r="C3" s="145"/>
      <c r="D3" s="145"/>
      <c r="E3" s="145"/>
      <c r="F3" s="145"/>
      <c r="G3" s="46">
        <v>76980.12</v>
      </c>
      <c r="H3" s="28"/>
      <c r="I3" s="28"/>
      <c r="J3" s="28"/>
    </row>
    <row r="4" spans="1:10" ht="15.75" customHeight="1" x14ac:dyDescent="0.25">
      <c r="A4" s="146" t="s">
        <v>32</v>
      </c>
      <c r="B4" s="146"/>
      <c r="C4" s="146"/>
      <c r="D4" s="146"/>
      <c r="E4" s="146"/>
      <c r="F4" s="146"/>
      <c r="G4" s="47">
        <v>19412.7</v>
      </c>
    </row>
    <row r="5" spans="1:10" ht="15.75" customHeight="1" x14ac:dyDescent="0.25">
      <c r="A5" s="146" t="s">
        <v>33</v>
      </c>
      <c r="B5" s="146"/>
      <c r="C5" s="146"/>
      <c r="D5" s="146"/>
      <c r="E5" s="146"/>
      <c r="F5" s="146"/>
      <c r="G5" s="47">
        <v>3717.44</v>
      </c>
      <c r="I5" s="32"/>
    </row>
    <row r="6" spans="1:10" ht="15.75" customHeight="1" x14ac:dyDescent="0.25">
      <c r="A6" s="146" t="s">
        <v>34</v>
      </c>
      <c r="B6" s="146"/>
      <c r="C6" s="146"/>
      <c r="D6" s="146"/>
      <c r="E6" s="146"/>
      <c r="F6" s="146"/>
      <c r="G6" s="48">
        <v>5463.55</v>
      </c>
      <c r="I6" s="32"/>
    </row>
    <row r="7" spans="1:10" ht="15.75" customHeight="1" x14ac:dyDescent="0.25">
      <c r="A7" s="146" t="s">
        <v>35</v>
      </c>
      <c r="B7" s="146"/>
      <c r="C7" s="146"/>
      <c r="D7" s="146"/>
      <c r="E7" s="146"/>
      <c r="F7" s="146"/>
      <c r="G7" s="47">
        <v>1602.11</v>
      </c>
    </row>
    <row r="8" spans="1:10" ht="15.75" customHeight="1" x14ac:dyDescent="0.25">
      <c r="A8" s="146" t="s">
        <v>36</v>
      </c>
      <c r="B8" s="146"/>
      <c r="C8" s="146"/>
      <c r="D8" s="146"/>
      <c r="E8" s="146"/>
      <c r="F8" s="146"/>
      <c r="G8" s="47">
        <v>261</v>
      </c>
    </row>
    <row r="9" spans="1:10" x14ac:dyDescent="0.25">
      <c r="A9" s="146" t="str">
        <f>'[1]Budget MOF'!A19</f>
        <v>Ore eccedenti</v>
      </c>
      <c r="B9" s="146"/>
      <c r="C9" s="146"/>
      <c r="D9" s="146"/>
      <c r="E9" s="146"/>
      <c r="F9" s="146"/>
      <c r="G9" s="47">
        <v>3929.95</v>
      </c>
    </row>
    <row r="10" spans="1:10" ht="15.75" customHeight="1" x14ac:dyDescent="0.25">
      <c r="A10" s="146" t="s">
        <v>37</v>
      </c>
      <c r="B10" s="146"/>
      <c r="C10" s="146"/>
      <c r="D10" s="146"/>
      <c r="E10" s="146"/>
      <c r="F10" s="146"/>
      <c r="G10" s="47">
        <v>1801.79</v>
      </c>
    </row>
    <row r="11" spans="1:10" ht="15.75" customHeight="1" x14ac:dyDescent="0.25">
      <c r="A11" s="147" t="s">
        <v>92</v>
      </c>
      <c r="B11" s="147"/>
      <c r="C11" s="147"/>
      <c r="D11" s="147"/>
      <c r="E11" s="147"/>
      <c r="F11" s="147"/>
      <c r="G11" s="49">
        <f>SUM(G3:G10)</f>
        <v>113168.65999999999</v>
      </c>
    </row>
    <row r="12" spans="1:10" x14ac:dyDescent="0.25">
      <c r="A12" s="146" t="str">
        <f>'[1]Budget MOF'!A26:J26</f>
        <v>Indennità di direzione DSGA</v>
      </c>
      <c r="B12" s="146"/>
      <c r="C12" s="146"/>
      <c r="D12" s="146"/>
      <c r="E12" s="146"/>
      <c r="F12" s="146"/>
      <c r="G12" s="47">
        <v>6718.5</v>
      </c>
    </row>
    <row r="13" spans="1:10" x14ac:dyDescent="0.25">
      <c r="A13" s="146" t="str">
        <f>'[1]Budget MOF'!A27:J27</f>
        <v>Indennità di direzione sostituzione DSGA</v>
      </c>
      <c r="B13" s="146"/>
      <c r="C13" s="146"/>
      <c r="D13" s="146"/>
      <c r="E13" s="146"/>
      <c r="F13" s="146"/>
      <c r="G13" s="47">
        <v>500</v>
      </c>
    </row>
    <row r="14" spans="1:10" ht="15.75" customHeight="1" x14ac:dyDescent="0.25">
      <c r="A14" s="146" t="s">
        <v>25</v>
      </c>
      <c r="B14" s="146"/>
      <c r="C14" s="146"/>
      <c r="D14" s="146"/>
      <c r="E14" s="146"/>
      <c r="F14" s="146"/>
      <c r="G14" s="47">
        <v>853.5</v>
      </c>
    </row>
    <row r="15" spans="1:10" ht="15.75" customHeight="1" x14ac:dyDescent="0.25">
      <c r="A15" s="146" t="s">
        <v>26</v>
      </c>
      <c r="B15" s="146"/>
      <c r="C15" s="146"/>
      <c r="D15" s="146"/>
      <c r="E15" s="146"/>
      <c r="F15" s="146"/>
      <c r="G15" s="47">
        <v>4089.95</v>
      </c>
    </row>
    <row r="16" spans="1:10" ht="15.75" customHeight="1" x14ac:dyDescent="0.25">
      <c r="A16" s="147" t="s">
        <v>38</v>
      </c>
      <c r="B16" s="147"/>
      <c r="C16" s="147"/>
      <c r="D16" s="147"/>
      <c r="E16" s="147"/>
      <c r="F16" s="147"/>
      <c r="G16" s="49">
        <f>SUM(G12:G15)</f>
        <v>12161.95</v>
      </c>
      <c r="H16" s="33"/>
      <c r="I16" s="33"/>
    </row>
    <row r="17" spans="1:14" x14ac:dyDescent="0.25">
      <c r="A17" s="148" t="str">
        <f>'[1]Budget MOF'!A29:J29</f>
        <v>Totale FIS + AVANZO ANNI PRECEDENTI - DA CONTRATTARE</v>
      </c>
      <c r="B17" s="148"/>
      <c r="C17" s="148"/>
      <c r="D17" s="148"/>
      <c r="E17" s="148"/>
      <c r="F17" s="148"/>
      <c r="G17" s="50">
        <f>G3+G4-G16</f>
        <v>84230.87</v>
      </c>
      <c r="H17" s="33"/>
      <c r="I17" s="33"/>
    </row>
    <row r="18" spans="1:14" x14ac:dyDescent="0.25">
      <c r="A18" s="51"/>
      <c r="B18" s="52"/>
      <c r="C18" s="53"/>
      <c r="D18" s="53"/>
      <c r="E18" s="53"/>
      <c r="F18" s="53"/>
      <c r="G18" s="54"/>
      <c r="H18" s="33"/>
      <c r="I18" s="33"/>
    </row>
    <row r="19" spans="1:14" s="31" customFormat="1" ht="15.75" customHeight="1" x14ac:dyDescent="0.25">
      <c r="A19" s="55" t="s">
        <v>39</v>
      </c>
      <c r="B19" s="56">
        <f>(G3+G4-G16)*70/100</f>
        <v>58961.608999999997</v>
      </c>
      <c r="C19" s="149" t="s">
        <v>40</v>
      </c>
      <c r="D19" s="149"/>
      <c r="E19" s="149"/>
      <c r="F19" s="149"/>
      <c r="G19" s="57">
        <f>G17-B19</f>
        <v>25269.260999999999</v>
      </c>
      <c r="H19" s="33"/>
      <c r="I19" s="33"/>
      <c r="J19" s="33"/>
    </row>
    <row r="20" spans="1:14" s="31" customFormat="1" ht="15.75" customHeight="1" x14ac:dyDescent="0.25">
      <c r="A20" s="150" t="s">
        <v>41</v>
      </c>
      <c r="B20" s="151" t="s">
        <v>42</v>
      </c>
      <c r="C20" s="152" t="s">
        <v>43</v>
      </c>
      <c r="D20" s="152"/>
      <c r="E20" s="152"/>
      <c r="F20" s="152"/>
      <c r="G20" s="153" t="s">
        <v>44</v>
      </c>
      <c r="H20" s="33"/>
      <c r="I20" s="33"/>
      <c r="J20" s="33"/>
    </row>
    <row r="21" spans="1:14" s="31" customFormat="1" ht="47.25" x14ac:dyDescent="0.25">
      <c r="A21" s="150"/>
      <c r="B21" s="151"/>
      <c r="C21" s="58" t="s">
        <v>45</v>
      </c>
      <c r="D21" s="58" t="s">
        <v>46</v>
      </c>
      <c r="E21" s="58" t="s">
        <v>47</v>
      </c>
      <c r="F21" s="58" t="s">
        <v>48</v>
      </c>
      <c r="G21" s="153"/>
      <c r="H21" s="33"/>
      <c r="I21" s="33"/>
      <c r="J21" s="33"/>
    </row>
    <row r="22" spans="1:14" s="31" customFormat="1" x14ac:dyDescent="0.25">
      <c r="A22" s="150"/>
      <c r="B22" s="151"/>
      <c r="C22" s="59">
        <v>13.75</v>
      </c>
      <c r="D22" s="58">
        <v>15.95</v>
      </c>
      <c r="E22" s="60">
        <v>19.25</v>
      </c>
      <c r="F22" s="60">
        <v>38.5</v>
      </c>
      <c r="G22" s="153"/>
      <c r="H22" s="28"/>
      <c r="I22" s="34"/>
      <c r="J22" s="34"/>
    </row>
    <row r="23" spans="1:14" ht="15" customHeight="1" x14ac:dyDescent="0.25">
      <c r="A23" s="154" t="s">
        <v>49</v>
      </c>
      <c r="B23" s="154"/>
      <c r="C23" s="154"/>
      <c r="D23" s="154"/>
      <c r="E23" s="154"/>
      <c r="F23" s="154"/>
      <c r="G23" s="154"/>
      <c r="H23" s="35" t="s">
        <v>50</v>
      </c>
    </row>
    <row r="24" spans="1:14" x14ac:dyDescent="0.25">
      <c r="A24" s="61" t="s">
        <v>51</v>
      </c>
      <c r="B24" s="62"/>
      <c r="C24" s="63"/>
      <c r="D24" s="64"/>
      <c r="E24" s="65"/>
      <c r="F24" s="66"/>
      <c r="G24" s="67">
        <f>F24*F22</f>
        <v>0</v>
      </c>
      <c r="H24" s="28" t="s">
        <v>52</v>
      </c>
      <c r="I24" s="28" t="s">
        <v>53</v>
      </c>
      <c r="J24" s="28" t="s">
        <v>54</v>
      </c>
      <c r="K24" s="28" t="s">
        <v>55</v>
      </c>
    </row>
    <row r="25" spans="1:14" x14ac:dyDescent="0.25">
      <c r="A25" s="61" t="s">
        <v>56</v>
      </c>
      <c r="B25" s="62"/>
      <c r="C25" s="63"/>
      <c r="D25" s="64"/>
      <c r="E25" s="65"/>
      <c r="F25" s="66"/>
      <c r="G25" s="67">
        <f>D25*D22</f>
        <v>0</v>
      </c>
      <c r="K25" s="28" t="s">
        <v>57</v>
      </c>
    </row>
    <row r="26" spans="1:14" x14ac:dyDescent="0.25">
      <c r="A26" s="61" t="s">
        <v>58</v>
      </c>
      <c r="B26" s="62"/>
      <c r="C26" s="63"/>
      <c r="D26" s="64"/>
      <c r="E26" s="65"/>
      <c r="F26" s="66"/>
      <c r="G26" s="67">
        <f>C26*C22</f>
        <v>0</v>
      </c>
      <c r="K26" s="28" t="s">
        <v>59</v>
      </c>
    </row>
    <row r="27" spans="1:14" s="31" customFormat="1" ht="15.75" customHeight="1" x14ac:dyDescent="0.25">
      <c r="A27" s="155" t="s">
        <v>60</v>
      </c>
      <c r="B27" s="155"/>
      <c r="C27" s="155"/>
      <c r="D27" s="155"/>
      <c r="E27" s="155"/>
      <c r="F27" s="155"/>
      <c r="G27" s="68">
        <f>SUM(G26)</f>
        <v>0</v>
      </c>
      <c r="H27" s="42"/>
      <c r="I27" s="36"/>
      <c r="J27" s="37"/>
      <c r="K27" s="31" t="s">
        <v>61</v>
      </c>
    </row>
    <row r="28" spans="1:14" s="31" customFormat="1" ht="15.75" customHeight="1" x14ac:dyDescent="0.25">
      <c r="A28" s="69" t="s">
        <v>93</v>
      </c>
      <c r="B28" s="69" t="s">
        <v>90</v>
      </c>
      <c r="C28" s="69">
        <v>58961.61</v>
      </c>
      <c r="D28" s="69"/>
      <c r="E28" s="69"/>
      <c r="F28" s="69"/>
      <c r="G28" s="70"/>
      <c r="H28" s="42"/>
      <c r="I28" s="36"/>
      <c r="J28" s="37"/>
    </row>
    <row r="29" spans="1:14" ht="15.75" customHeight="1" x14ac:dyDescent="0.25">
      <c r="A29" s="154" t="s">
        <v>94</v>
      </c>
      <c r="B29" s="154"/>
      <c r="C29" s="154"/>
      <c r="D29" s="154"/>
      <c r="E29" s="154"/>
      <c r="F29" s="154"/>
      <c r="G29" s="154"/>
    </row>
    <row r="30" spans="1:14" x14ac:dyDescent="0.25">
      <c r="A30" s="61" t="s">
        <v>105</v>
      </c>
      <c r="B30" s="72">
        <v>1</v>
      </c>
      <c r="C30" s="73"/>
      <c r="D30" s="73"/>
      <c r="E30" s="66"/>
      <c r="F30" s="74"/>
      <c r="G30" s="67">
        <v>3000</v>
      </c>
      <c r="H30" s="36"/>
      <c r="I30" s="36"/>
      <c r="J30" s="37"/>
      <c r="K30" s="31"/>
      <c r="L30" s="31"/>
      <c r="M30" s="31"/>
      <c r="N30" s="31"/>
    </row>
    <row r="31" spans="1:14" x14ac:dyDescent="0.25">
      <c r="A31" s="61" t="s">
        <v>106</v>
      </c>
      <c r="B31" s="72">
        <v>1</v>
      </c>
      <c r="C31" s="73"/>
      <c r="D31" s="73"/>
      <c r="E31" s="66"/>
      <c r="F31" s="74"/>
      <c r="G31" s="67">
        <v>1350</v>
      </c>
      <c r="H31" s="36"/>
      <c r="I31" s="36"/>
      <c r="J31" s="37"/>
      <c r="K31" s="31"/>
      <c r="L31" s="31"/>
      <c r="M31" s="31"/>
      <c r="N31" s="31"/>
    </row>
    <row r="32" spans="1:14" x14ac:dyDescent="0.25">
      <c r="A32" s="61" t="s">
        <v>107</v>
      </c>
      <c r="B32" s="72">
        <v>1</v>
      </c>
      <c r="C32" s="73"/>
      <c r="D32" s="73"/>
      <c r="E32" s="66"/>
      <c r="F32" s="74"/>
      <c r="G32" s="67">
        <v>900</v>
      </c>
    </row>
    <row r="33" spans="1:12" x14ac:dyDescent="0.25">
      <c r="A33" s="61" t="s">
        <v>108</v>
      </c>
      <c r="B33" s="72">
        <v>1</v>
      </c>
      <c r="C33" s="73"/>
      <c r="D33" s="73"/>
      <c r="E33" s="66"/>
      <c r="F33" s="74"/>
      <c r="G33" s="67">
        <v>670</v>
      </c>
    </row>
    <row r="34" spans="1:12" x14ac:dyDescent="0.25">
      <c r="A34" s="61" t="s">
        <v>109</v>
      </c>
      <c r="B34" s="72">
        <v>1</v>
      </c>
      <c r="C34" s="73"/>
      <c r="D34" s="73"/>
      <c r="E34" s="66"/>
      <c r="F34" s="74"/>
      <c r="G34" s="67">
        <v>670</v>
      </c>
    </row>
    <row r="35" spans="1:12" x14ac:dyDescent="0.25">
      <c r="A35" s="61" t="s">
        <v>110</v>
      </c>
      <c r="B35" s="72">
        <v>1</v>
      </c>
      <c r="C35" s="73"/>
      <c r="D35" s="73"/>
      <c r="E35" s="66"/>
      <c r="F35" s="74"/>
      <c r="G35" s="67">
        <v>550</v>
      </c>
    </row>
    <row r="36" spans="1:12" x14ac:dyDescent="0.25">
      <c r="A36" s="61" t="s">
        <v>111</v>
      </c>
      <c r="B36" s="72">
        <v>1</v>
      </c>
      <c r="C36" s="73"/>
      <c r="D36" s="73"/>
      <c r="E36" s="66"/>
      <c r="F36" s="74"/>
      <c r="G36" s="67">
        <v>670</v>
      </c>
    </row>
    <row r="37" spans="1:12" x14ac:dyDescent="0.25">
      <c r="A37" s="61" t="s">
        <v>112</v>
      </c>
      <c r="B37" s="72">
        <v>1</v>
      </c>
      <c r="C37" s="73"/>
      <c r="D37" s="73"/>
      <c r="E37" s="66"/>
      <c r="F37" s="74"/>
      <c r="G37" s="67">
        <v>950</v>
      </c>
    </row>
    <row r="38" spans="1:12" x14ac:dyDescent="0.25">
      <c r="A38" s="61" t="s">
        <v>113</v>
      </c>
      <c r="B38" s="72">
        <v>1</v>
      </c>
      <c r="C38" s="73"/>
      <c r="D38" s="73"/>
      <c r="E38" s="66"/>
      <c r="F38" s="74"/>
      <c r="G38" s="67">
        <v>980</v>
      </c>
    </row>
    <row r="39" spans="1:12" x14ac:dyDescent="0.25">
      <c r="A39" s="61" t="s">
        <v>114</v>
      </c>
      <c r="B39" s="72">
        <v>1</v>
      </c>
      <c r="C39" s="73"/>
      <c r="D39" s="73"/>
      <c r="E39" s="66"/>
      <c r="F39" s="74"/>
      <c r="G39" s="67">
        <v>980</v>
      </c>
    </row>
    <row r="40" spans="1:12" x14ac:dyDescent="0.25">
      <c r="A40" s="61" t="s">
        <v>115</v>
      </c>
      <c r="B40" s="72">
        <v>1</v>
      </c>
      <c r="C40" s="73"/>
      <c r="D40" s="73"/>
      <c r="E40" s="66"/>
      <c r="F40" s="74"/>
      <c r="G40" s="67">
        <v>1100</v>
      </c>
    </row>
    <row r="41" spans="1:12" x14ac:dyDescent="0.25">
      <c r="A41" s="61" t="s">
        <v>116</v>
      </c>
      <c r="B41" s="72">
        <v>1</v>
      </c>
      <c r="C41" s="73"/>
      <c r="D41" s="73"/>
      <c r="E41" s="66"/>
      <c r="F41" s="74"/>
      <c r="G41" s="67">
        <v>1300</v>
      </c>
    </row>
    <row r="42" spans="1:12" ht="15" customHeight="1" x14ac:dyDescent="0.25">
      <c r="A42" s="156" t="s">
        <v>62</v>
      </c>
      <c r="B42" s="156"/>
      <c r="C42" s="156"/>
      <c r="D42" s="156"/>
      <c r="E42" s="156"/>
      <c r="F42" s="156"/>
      <c r="G42" s="75">
        <f>SUM(G30:G41)</f>
        <v>13120</v>
      </c>
      <c r="H42" s="43">
        <v>13560</v>
      </c>
      <c r="I42" s="38"/>
      <c r="J42" s="38"/>
      <c r="K42" s="38"/>
      <c r="L42" s="38"/>
    </row>
    <row r="43" spans="1:12" s="31" customFormat="1" x14ac:dyDescent="0.25">
      <c r="A43" s="76"/>
      <c r="B43" s="76"/>
      <c r="C43" s="76"/>
      <c r="D43" s="76"/>
      <c r="E43" s="76"/>
      <c r="F43" s="76"/>
      <c r="G43" s="77"/>
      <c r="H43" s="36"/>
      <c r="I43" s="36"/>
      <c r="J43" s="37"/>
    </row>
    <row r="44" spans="1:12" ht="15.75" customHeight="1" x14ac:dyDescent="0.25">
      <c r="A44" s="154" t="s">
        <v>91</v>
      </c>
      <c r="B44" s="154"/>
      <c r="C44" s="154"/>
      <c r="D44" s="154"/>
      <c r="E44" s="154"/>
      <c r="F44" s="154"/>
      <c r="G44" s="154"/>
    </row>
    <row r="45" spans="1:12" x14ac:dyDescent="0.25">
      <c r="A45" s="78"/>
      <c r="B45" s="78"/>
      <c r="C45" s="78"/>
      <c r="D45" s="78"/>
      <c r="E45" s="78"/>
      <c r="F45" s="78"/>
      <c r="G45" s="78"/>
    </row>
    <row r="46" spans="1:12" x14ac:dyDescent="0.25">
      <c r="A46" s="61" t="s">
        <v>117</v>
      </c>
      <c r="B46" s="62">
        <v>5</v>
      </c>
      <c r="C46" s="64"/>
      <c r="D46" s="64"/>
      <c r="E46" s="79">
        <v>375</v>
      </c>
      <c r="F46" s="79"/>
      <c r="G46" s="67">
        <f>B46*E46</f>
        <v>1875</v>
      </c>
      <c r="H46" s="38"/>
      <c r="I46" s="38"/>
      <c r="J46" s="38"/>
      <c r="K46" s="38"/>
      <c r="L46" s="38"/>
    </row>
    <row r="47" spans="1:12" x14ac:dyDescent="0.25">
      <c r="A47" s="61"/>
      <c r="B47" s="62"/>
      <c r="C47" s="64"/>
      <c r="D47" s="64"/>
      <c r="E47" s="79"/>
      <c r="F47" s="79"/>
      <c r="G47" s="67"/>
      <c r="H47" s="38"/>
      <c r="I47" s="38"/>
      <c r="J47" s="38"/>
      <c r="K47" s="38"/>
      <c r="L47" s="38"/>
    </row>
    <row r="48" spans="1:12" x14ac:dyDescent="0.25">
      <c r="A48" s="61" t="s">
        <v>63</v>
      </c>
      <c r="B48" s="62">
        <v>25</v>
      </c>
      <c r="C48" s="64"/>
      <c r="D48" s="64"/>
      <c r="E48" s="79">
        <v>185</v>
      </c>
      <c r="F48" s="79"/>
      <c r="G48" s="67">
        <v>4625</v>
      </c>
      <c r="H48" s="38"/>
      <c r="I48" s="38"/>
      <c r="J48" s="38"/>
      <c r="K48" s="38"/>
      <c r="L48" s="38"/>
    </row>
    <row r="49" spans="1:12" x14ac:dyDescent="0.25">
      <c r="A49" s="61"/>
      <c r="B49" s="62"/>
      <c r="C49" s="64"/>
      <c r="D49" s="64"/>
      <c r="E49" s="79"/>
      <c r="F49" s="79"/>
      <c r="G49" s="67"/>
      <c r="H49" s="38"/>
      <c r="I49" s="38"/>
      <c r="J49" s="38"/>
      <c r="K49" s="38"/>
      <c r="L49" s="38"/>
    </row>
    <row r="50" spans="1:12" x14ac:dyDescent="0.25">
      <c r="A50" s="61" t="s">
        <v>118</v>
      </c>
      <c r="B50" s="62">
        <v>6</v>
      </c>
      <c r="C50" s="64"/>
      <c r="D50" s="64"/>
      <c r="E50" s="79">
        <v>120</v>
      </c>
      <c r="F50" s="79"/>
      <c r="G50" s="67">
        <f>B50*E50</f>
        <v>720</v>
      </c>
      <c r="H50" s="38"/>
      <c r="I50" s="38"/>
      <c r="J50" s="38"/>
      <c r="K50" s="38"/>
      <c r="L50" s="38"/>
    </row>
    <row r="51" spans="1:12" x14ac:dyDescent="0.25">
      <c r="A51" s="61"/>
      <c r="B51" s="62"/>
      <c r="C51" s="64"/>
      <c r="D51" s="64"/>
      <c r="E51" s="79"/>
      <c r="F51" s="79"/>
      <c r="G51" s="67"/>
      <c r="H51" s="38"/>
      <c r="I51" s="38"/>
      <c r="J51" s="38"/>
      <c r="K51" s="38"/>
      <c r="L51" s="38"/>
    </row>
    <row r="52" spans="1:12" x14ac:dyDescent="0.25">
      <c r="A52" s="61" t="s">
        <v>119</v>
      </c>
      <c r="B52" s="62">
        <v>1</v>
      </c>
      <c r="C52" s="64"/>
      <c r="D52" s="64"/>
      <c r="E52" s="79">
        <v>200</v>
      </c>
      <c r="F52" s="79"/>
      <c r="G52" s="67">
        <f>B52*E52</f>
        <v>200</v>
      </c>
      <c r="H52" s="38"/>
      <c r="I52" s="38"/>
      <c r="J52" s="38"/>
      <c r="K52" s="38"/>
      <c r="L52" s="38"/>
    </row>
    <row r="53" spans="1:12" x14ac:dyDescent="0.25">
      <c r="A53" s="61" t="s">
        <v>120</v>
      </c>
      <c r="B53" s="62">
        <v>17</v>
      </c>
      <c r="C53" s="64"/>
      <c r="D53" s="64"/>
      <c r="E53" s="79">
        <v>120</v>
      </c>
      <c r="F53" s="79"/>
      <c r="G53" s="67">
        <f>B53*E53</f>
        <v>2040</v>
      </c>
      <c r="H53" s="38"/>
      <c r="I53" s="38"/>
      <c r="J53" s="38"/>
      <c r="K53" s="38"/>
      <c r="L53" s="38"/>
    </row>
    <row r="54" spans="1:12" x14ac:dyDescent="0.25">
      <c r="A54" s="61"/>
      <c r="B54" s="62"/>
      <c r="C54" s="64"/>
      <c r="D54" s="64"/>
      <c r="E54" s="79"/>
      <c r="F54" s="79"/>
      <c r="G54" s="67"/>
      <c r="H54" s="38"/>
      <c r="I54" s="38"/>
      <c r="J54" s="38"/>
      <c r="K54" s="38"/>
      <c r="L54" s="38"/>
    </row>
    <row r="55" spans="1:12" x14ac:dyDescent="0.25">
      <c r="A55" s="61" t="s">
        <v>121</v>
      </c>
      <c r="B55" s="62">
        <v>2</v>
      </c>
      <c r="C55" s="64"/>
      <c r="D55" s="64"/>
      <c r="E55" s="79">
        <v>150</v>
      </c>
      <c r="F55" s="79"/>
      <c r="G55" s="67">
        <f>B55*E55</f>
        <v>300</v>
      </c>
      <c r="H55" s="38"/>
      <c r="I55" s="38"/>
      <c r="J55" s="38"/>
      <c r="K55" s="38"/>
      <c r="L55" s="38"/>
    </row>
    <row r="56" spans="1:12" x14ac:dyDescent="0.25">
      <c r="A56" s="61" t="s">
        <v>122</v>
      </c>
      <c r="B56" s="62">
        <v>1</v>
      </c>
      <c r="C56" s="64"/>
      <c r="D56" s="64"/>
      <c r="E56" s="79">
        <v>150</v>
      </c>
      <c r="F56" s="79"/>
      <c r="G56" s="67">
        <f>B56*E56</f>
        <v>150</v>
      </c>
      <c r="H56" s="38"/>
      <c r="I56" s="38"/>
      <c r="J56" s="38"/>
      <c r="K56" s="38"/>
      <c r="L56" s="38"/>
    </row>
    <row r="57" spans="1:12" x14ac:dyDescent="0.25">
      <c r="A57" s="61" t="s">
        <v>123</v>
      </c>
      <c r="B57" s="62">
        <v>1</v>
      </c>
      <c r="C57" s="64"/>
      <c r="D57" s="64"/>
      <c r="E57" s="79">
        <v>180</v>
      </c>
      <c r="F57" s="79"/>
      <c r="G57" s="67">
        <f>B57*E57</f>
        <v>180</v>
      </c>
      <c r="H57" s="38"/>
      <c r="I57" s="38"/>
      <c r="J57" s="38"/>
      <c r="K57" s="38"/>
      <c r="L57" s="38"/>
    </row>
    <row r="58" spans="1:12" x14ac:dyDescent="0.25">
      <c r="A58" s="61" t="s">
        <v>124</v>
      </c>
      <c r="B58" s="62">
        <v>4</v>
      </c>
      <c r="C58" s="64"/>
      <c r="D58" s="64"/>
      <c r="E58" s="79">
        <v>200</v>
      </c>
      <c r="F58" s="79"/>
      <c r="G58" s="67">
        <f>B58*E58</f>
        <v>800</v>
      </c>
      <c r="H58" s="38"/>
      <c r="I58" s="38"/>
      <c r="J58" s="38"/>
      <c r="K58" s="38"/>
      <c r="L58" s="38"/>
    </row>
    <row r="59" spans="1:12" x14ac:dyDescent="0.25">
      <c r="A59" s="61"/>
      <c r="B59" s="62"/>
      <c r="C59" s="64"/>
      <c r="D59" s="64"/>
      <c r="E59" s="79"/>
      <c r="F59" s="79"/>
      <c r="G59" s="67"/>
      <c r="H59" s="38"/>
      <c r="I59" s="38"/>
      <c r="J59" s="38"/>
      <c r="K59" s="38"/>
      <c r="L59" s="38"/>
    </row>
    <row r="60" spans="1:12" x14ac:dyDescent="0.25">
      <c r="A60" s="61" t="s">
        <v>125</v>
      </c>
      <c r="B60" s="62">
        <v>1</v>
      </c>
      <c r="C60" s="64"/>
      <c r="D60" s="64"/>
      <c r="E60" s="79">
        <v>300</v>
      </c>
      <c r="F60" s="79"/>
      <c r="G60" s="67">
        <f>B60*E60</f>
        <v>300</v>
      </c>
      <c r="H60" s="38"/>
      <c r="I60" s="38"/>
      <c r="J60" s="38"/>
      <c r="K60" s="38"/>
      <c r="L60" s="38"/>
    </row>
    <row r="61" spans="1:12" x14ac:dyDescent="0.25">
      <c r="A61" s="61" t="s">
        <v>126</v>
      </c>
      <c r="B61" s="62">
        <v>1</v>
      </c>
      <c r="C61" s="64"/>
      <c r="D61" s="64"/>
      <c r="E61" s="79"/>
      <c r="F61" s="79"/>
      <c r="G61" s="67">
        <v>350</v>
      </c>
      <c r="H61" s="38"/>
      <c r="I61" s="38"/>
      <c r="J61" s="38"/>
      <c r="K61" s="38"/>
      <c r="L61" s="38"/>
    </row>
    <row r="62" spans="1:12" x14ac:dyDescent="0.25">
      <c r="A62" s="61" t="s">
        <v>127</v>
      </c>
      <c r="B62" s="62">
        <v>1</v>
      </c>
      <c r="C62" s="64"/>
      <c r="D62" s="64"/>
      <c r="E62" s="79">
        <v>300</v>
      </c>
      <c r="F62" s="79"/>
      <c r="G62" s="67">
        <f>B62*E62</f>
        <v>300</v>
      </c>
      <c r="H62" s="38"/>
      <c r="I62" s="38"/>
      <c r="J62" s="38"/>
      <c r="K62" s="38"/>
      <c r="L62" s="38"/>
    </row>
    <row r="63" spans="1:12" x14ac:dyDescent="0.25">
      <c r="A63" s="61" t="s">
        <v>128</v>
      </c>
      <c r="B63" s="62">
        <v>1</v>
      </c>
      <c r="C63" s="64"/>
      <c r="D63" s="64"/>
      <c r="E63" s="79">
        <v>400</v>
      </c>
      <c r="F63" s="79"/>
      <c r="G63" s="67">
        <f>B63*E63</f>
        <v>400</v>
      </c>
      <c r="H63" s="38"/>
      <c r="I63" s="38"/>
      <c r="J63" s="38"/>
      <c r="K63" s="38"/>
      <c r="L63" s="38"/>
    </row>
    <row r="64" spans="1:12" x14ac:dyDescent="0.25">
      <c r="A64" s="61" t="s">
        <v>129</v>
      </c>
      <c r="B64" s="62">
        <v>2</v>
      </c>
      <c r="C64" s="64"/>
      <c r="D64" s="64"/>
      <c r="E64" s="79">
        <v>725</v>
      </c>
      <c r="F64" s="79"/>
      <c r="G64" s="67">
        <f>B64*E64</f>
        <v>1450</v>
      </c>
      <c r="H64" s="38"/>
      <c r="I64" s="38"/>
      <c r="J64" s="38"/>
      <c r="K64" s="38"/>
      <c r="L64" s="38"/>
    </row>
    <row r="65" spans="1:12" x14ac:dyDescent="0.25">
      <c r="A65" s="61" t="s">
        <v>130</v>
      </c>
      <c r="B65" s="62">
        <v>2</v>
      </c>
      <c r="C65" s="64"/>
      <c r="D65" s="64"/>
      <c r="E65" s="79">
        <v>250</v>
      </c>
      <c r="F65" s="79"/>
      <c r="G65" s="67">
        <f>B65*E65</f>
        <v>500</v>
      </c>
      <c r="H65" s="38"/>
      <c r="I65" s="38"/>
      <c r="J65" s="38"/>
      <c r="K65" s="38"/>
      <c r="L65" s="38"/>
    </row>
    <row r="66" spans="1:12" x14ac:dyDescent="0.25">
      <c r="A66" s="61" t="s">
        <v>131</v>
      </c>
      <c r="B66" s="62">
        <v>1</v>
      </c>
      <c r="C66" s="64"/>
      <c r="D66" s="64"/>
      <c r="E66" s="79">
        <v>100</v>
      </c>
      <c r="F66" s="79"/>
      <c r="G66" s="67">
        <f>B66*E66</f>
        <v>100</v>
      </c>
      <c r="H66" s="38"/>
      <c r="I66" s="38"/>
      <c r="J66" s="38"/>
      <c r="K66" s="38"/>
      <c r="L66" s="38"/>
    </row>
    <row r="67" spans="1:12" x14ac:dyDescent="0.25">
      <c r="A67" s="61"/>
      <c r="B67" s="62"/>
      <c r="C67" s="64"/>
      <c r="D67" s="64"/>
      <c r="E67" s="79"/>
      <c r="F67" s="79"/>
      <c r="G67" s="67"/>
      <c r="H67" s="38"/>
      <c r="I67" s="38"/>
      <c r="J67" s="38"/>
      <c r="K67" s="38"/>
      <c r="L67" s="38"/>
    </row>
    <row r="68" spans="1:12" x14ac:dyDescent="0.25">
      <c r="A68" s="61" t="s">
        <v>132</v>
      </c>
      <c r="B68" s="62">
        <v>5</v>
      </c>
      <c r="C68" s="64"/>
      <c r="D68" s="64"/>
      <c r="E68" s="79">
        <v>100</v>
      </c>
      <c r="F68" s="79"/>
      <c r="G68" s="67">
        <f>B68*E68</f>
        <v>500</v>
      </c>
      <c r="H68" s="38"/>
      <c r="I68" s="38"/>
      <c r="J68" s="38"/>
      <c r="K68" s="38"/>
      <c r="L68" s="38"/>
    </row>
    <row r="69" spans="1:12" x14ac:dyDescent="0.25">
      <c r="A69" s="61"/>
      <c r="B69" s="62"/>
      <c r="C69" s="64"/>
      <c r="D69" s="64"/>
      <c r="E69" s="79"/>
      <c r="F69" s="79"/>
      <c r="G69" s="67"/>
      <c r="H69" s="38"/>
      <c r="I69" s="38"/>
      <c r="J69" s="38"/>
      <c r="K69" s="38"/>
      <c r="L69" s="38"/>
    </row>
    <row r="70" spans="1:12" x14ac:dyDescent="0.25">
      <c r="A70" s="61" t="s">
        <v>133</v>
      </c>
      <c r="B70" s="62">
        <v>1</v>
      </c>
      <c r="C70" s="64"/>
      <c r="D70" s="64"/>
      <c r="E70" s="79">
        <v>200</v>
      </c>
      <c r="F70" s="79"/>
      <c r="G70" s="67">
        <f>B70*E70</f>
        <v>200</v>
      </c>
      <c r="H70" s="38"/>
      <c r="I70" s="38"/>
      <c r="J70" s="38"/>
      <c r="K70" s="38"/>
      <c r="L70" s="38"/>
    </row>
    <row r="71" spans="1:12" x14ac:dyDescent="0.25">
      <c r="A71" s="61" t="s">
        <v>134</v>
      </c>
      <c r="B71" s="62">
        <v>5</v>
      </c>
      <c r="C71" s="64"/>
      <c r="D71" s="64"/>
      <c r="E71" s="79">
        <v>150</v>
      </c>
      <c r="F71" s="79"/>
      <c r="G71" s="67">
        <f>B71*E71</f>
        <v>750</v>
      </c>
      <c r="H71" s="38"/>
      <c r="I71" s="38"/>
      <c r="J71" s="38"/>
      <c r="K71" s="38"/>
      <c r="L71" s="38"/>
    </row>
    <row r="72" spans="1:12" x14ac:dyDescent="0.25">
      <c r="A72" s="61"/>
      <c r="B72" s="62"/>
      <c r="C72" s="64"/>
      <c r="D72" s="64"/>
      <c r="E72" s="79"/>
      <c r="F72" s="79"/>
      <c r="G72" s="67"/>
      <c r="H72" s="38"/>
      <c r="I72" s="38"/>
      <c r="J72" s="38"/>
      <c r="K72" s="38"/>
      <c r="L72" s="38"/>
    </row>
    <row r="73" spans="1:12" x14ac:dyDescent="0.25">
      <c r="A73" s="61" t="s">
        <v>135</v>
      </c>
      <c r="B73" s="62">
        <v>2</v>
      </c>
      <c r="C73" s="64"/>
      <c r="D73" s="64"/>
      <c r="E73" s="79">
        <v>200</v>
      </c>
      <c r="F73" s="79"/>
      <c r="G73" s="67">
        <f t="shared" ref="G73:G79" si="0">B73*E73</f>
        <v>400</v>
      </c>
      <c r="H73" s="38"/>
      <c r="I73" s="38"/>
      <c r="J73" s="38"/>
      <c r="K73" s="38"/>
      <c r="L73" s="38"/>
    </row>
    <row r="74" spans="1:12" x14ac:dyDescent="0.25">
      <c r="A74" s="61" t="s">
        <v>136</v>
      </c>
      <c r="B74" s="62">
        <v>1</v>
      </c>
      <c r="C74" s="64"/>
      <c r="D74" s="64"/>
      <c r="E74" s="79">
        <v>200</v>
      </c>
      <c r="F74" s="79"/>
      <c r="G74" s="67">
        <f t="shared" si="0"/>
        <v>200</v>
      </c>
      <c r="H74" s="38"/>
      <c r="I74" s="38"/>
      <c r="J74" s="38"/>
      <c r="K74" s="38"/>
      <c r="L74" s="38"/>
    </row>
    <row r="75" spans="1:12" x14ac:dyDescent="0.25">
      <c r="A75" s="61" t="s">
        <v>137</v>
      </c>
      <c r="B75" s="62">
        <v>1</v>
      </c>
      <c r="C75" s="64"/>
      <c r="D75" s="64"/>
      <c r="E75" s="79">
        <v>200</v>
      </c>
      <c r="F75" s="79"/>
      <c r="G75" s="67">
        <f t="shared" si="0"/>
        <v>200</v>
      </c>
      <c r="H75" s="38"/>
      <c r="I75" s="38"/>
      <c r="J75" s="38"/>
      <c r="K75" s="38"/>
      <c r="L75" s="38"/>
    </row>
    <row r="76" spans="1:12" x14ac:dyDescent="0.25">
      <c r="A76" s="61" t="s">
        <v>138</v>
      </c>
      <c r="B76" s="62">
        <v>2</v>
      </c>
      <c r="C76" s="64"/>
      <c r="D76" s="64"/>
      <c r="E76" s="79">
        <v>200</v>
      </c>
      <c r="F76" s="79"/>
      <c r="G76" s="67">
        <f t="shared" si="0"/>
        <v>400</v>
      </c>
      <c r="H76" s="38"/>
      <c r="I76" s="38"/>
      <c r="J76" s="38"/>
      <c r="K76" s="38"/>
      <c r="L76" s="38"/>
    </row>
    <row r="77" spans="1:12" x14ac:dyDescent="0.25">
      <c r="A77" s="61" t="s">
        <v>139</v>
      </c>
      <c r="B77" s="62">
        <v>1</v>
      </c>
      <c r="C77" s="64"/>
      <c r="D77" s="64"/>
      <c r="E77" s="79">
        <v>200</v>
      </c>
      <c r="F77" s="79"/>
      <c r="G77" s="67">
        <f t="shared" si="0"/>
        <v>200</v>
      </c>
      <c r="H77" s="38"/>
      <c r="I77" s="38"/>
      <c r="J77" s="38"/>
      <c r="K77" s="38"/>
      <c r="L77" s="38"/>
    </row>
    <row r="78" spans="1:12" x14ac:dyDescent="0.25">
      <c r="A78" s="61" t="s">
        <v>140</v>
      </c>
      <c r="B78" s="62">
        <v>1</v>
      </c>
      <c r="C78" s="64"/>
      <c r="D78" s="64"/>
      <c r="E78" s="79">
        <v>200</v>
      </c>
      <c r="F78" s="79"/>
      <c r="G78" s="67">
        <f t="shared" si="0"/>
        <v>200</v>
      </c>
      <c r="H78" s="38"/>
      <c r="I78" s="38"/>
      <c r="J78" s="38"/>
      <c r="K78" s="38"/>
      <c r="L78" s="38"/>
    </row>
    <row r="79" spans="1:12" x14ac:dyDescent="0.25">
      <c r="A79" s="61" t="s">
        <v>141</v>
      </c>
      <c r="B79" s="62">
        <v>1</v>
      </c>
      <c r="C79" s="64"/>
      <c r="D79" s="64"/>
      <c r="E79" s="79">
        <v>200</v>
      </c>
      <c r="F79" s="79"/>
      <c r="G79" s="67">
        <f t="shared" si="0"/>
        <v>200</v>
      </c>
      <c r="H79" s="38"/>
      <c r="I79" s="38"/>
      <c r="J79" s="38"/>
      <c r="K79" s="38"/>
      <c r="L79" s="38"/>
    </row>
    <row r="80" spans="1:12" x14ac:dyDescent="0.25">
      <c r="A80" s="61"/>
      <c r="B80" s="62"/>
      <c r="C80" s="64"/>
      <c r="D80" s="64"/>
      <c r="E80" s="79"/>
      <c r="F80" s="79"/>
      <c r="G80" s="67"/>
      <c r="H80" s="38"/>
      <c r="I80" s="38"/>
      <c r="J80" s="38"/>
      <c r="K80" s="38"/>
      <c r="L80" s="38"/>
    </row>
    <row r="81" spans="1:12" x14ac:dyDescent="0.25">
      <c r="A81" s="61" t="s">
        <v>142</v>
      </c>
      <c r="B81" s="62">
        <v>1</v>
      </c>
      <c r="C81" s="64"/>
      <c r="D81" s="64"/>
      <c r="E81" s="79">
        <v>200</v>
      </c>
      <c r="F81" s="79"/>
      <c r="G81" s="67">
        <f>B81*E81</f>
        <v>200</v>
      </c>
      <c r="H81" s="38"/>
      <c r="I81" s="38"/>
      <c r="J81" s="38"/>
      <c r="K81" s="38"/>
      <c r="L81" s="38"/>
    </row>
    <row r="82" spans="1:12" x14ac:dyDescent="0.25">
      <c r="A82" s="61" t="s">
        <v>143</v>
      </c>
      <c r="B82" s="62">
        <v>8</v>
      </c>
      <c r="C82" s="64"/>
      <c r="D82" s="64"/>
      <c r="E82" s="79">
        <v>100</v>
      </c>
      <c r="F82" s="79"/>
      <c r="G82" s="67">
        <f>B82*E82</f>
        <v>800</v>
      </c>
      <c r="H82" s="38"/>
      <c r="I82" s="38"/>
      <c r="J82" s="38"/>
      <c r="K82" s="38"/>
      <c r="L82" s="38"/>
    </row>
    <row r="83" spans="1:12" x14ac:dyDescent="0.25">
      <c r="A83" s="61"/>
      <c r="B83" s="62"/>
      <c r="C83" s="64"/>
      <c r="D83" s="64"/>
      <c r="E83" s="79"/>
      <c r="F83" s="79"/>
      <c r="G83" s="67"/>
      <c r="H83" s="38"/>
      <c r="I83" s="38"/>
      <c r="J83" s="38"/>
      <c r="K83" s="38"/>
      <c r="L83" s="38"/>
    </row>
    <row r="84" spans="1:12" x14ac:dyDescent="0.25">
      <c r="A84" s="61" t="s">
        <v>144</v>
      </c>
      <c r="B84" s="62">
        <v>2</v>
      </c>
      <c r="C84" s="64"/>
      <c r="D84" s="64"/>
      <c r="E84" s="79">
        <v>150</v>
      </c>
      <c r="F84" s="79"/>
      <c r="G84" s="67">
        <f>B84*E84</f>
        <v>300</v>
      </c>
      <c r="H84" s="38"/>
      <c r="I84" s="38"/>
      <c r="J84" s="38"/>
      <c r="K84" s="38"/>
      <c r="L84" s="38"/>
    </row>
    <row r="85" spans="1:12" x14ac:dyDescent="0.25">
      <c r="A85" s="61"/>
      <c r="B85" s="62"/>
      <c r="C85" s="64"/>
      <c r="D85" s="64"/>
      <c r="E85" s="79"/>
      <c r="F85" s="79"/>
      <c r="G85" s="67"/>
      <c r="H85" s="38"/>
      <c r="I85" s="38"/>
      <c r="J85" s="38"/>
      <c r="K85" s="38"/>
      <c r="L85" s="38"/>
    </row>
    <row r="86" spans="1:12" x14ac:dyDescent="0.25">
      <c r="A86" s="61" t="s">
        <v>145</v>
      </c>
      <c r="B86" s="62">
        <v>2</v>
      </c>
      <c r="C86" s="64"/>
      <c r="D86" s="64"/>
      <c r="E86" s="79">
        <v>150</v>
      </c>
      <c r="F86" s="79"/>
      <c r="G86" s="67">
        <f>B86*E86</f>
        <v>300</v>
      </c>
      <c r="H86" s="38"/>
      <c r="I86" s="38"/>
      <c r="J86" s="38"/>
      <c r="K86" s="38"/>
      <c r="L86" s="38"/>
    </row>
    <row r="87" spans="1:12" x14ac:dyDescent="0.25">
      <c r="A87" s="61"/>
      <c r="B87" s="62"/>
      <c r="C87" s="64"/>
      <c r="D87" s="64"/>
      <c r="E87" s="79"/>
      <c r="F87" s="79"/>
      <c r="G87" s="67"/>
      <c r="H87" s="38"/>
      <c r="I87" s="38"/>
      <c r="J87" s="38"/>
      <c r="K87" s="38"/>
      <c r="L87" s="38"/>
    </row>
    <row r="88" spans="1:12" x14ac:dyDescent="0.25">
      <c r="A88" s="61" t="s">
        <v>146</v>
      </c>
      <c r="B88" s="62">
        <v>1</v>
      </c>
      <c r="C88" s="64"/>
      <c r="D88" s="64"/>
      <c r="E88" s="79">
        <v>150</v>
      </c>
      <c r="F88" s="79"/>
      <c r="G88" s="67">
        <f>B88*E88</f>
        <v>150</v>
      </c>
      <c r="H88" s="38"/>
      <c r="I88" s="38"/>
      <c r="J88" s="38"/>
      <c r="K88" s="38"/>
      <c r="L88" s="38"/>
    </row>
    <row r="89" spans="1:12" x14ac:dyDescent="0.25">
      <c r="A89" s="61"/>
      <c r="B89" s="62"/>
      <c r="C89" s="64"/>
      <c r="D89" s="64"/>
      <c r="E89" s="79"/>
      <c r="F89" s="79"/>
      <c r="G89" s="67"/>
      <c r="H89" s="38"/>
      <c r="I89" s="38"/>
      <c r="J89" s="38"/>
      <c r="K89" s="38"/>
      <c r="L89" s="38"/>
    </row>
    <row r="90" spans="1:12" x14ac:dyDescent="0.25">
      <c r="A90" s="61" t="s">
        <v>147</v>
      </c>
      <c r="B90" s="62">
        <v>2</v>
      </c>
      <c r="C90" s="64"/>
      <c r="D90" s="64"/>
      <c r="E90" s="79">
        <v>80</v>
      </c>
      <c r="F90" s="79"/>
      <c r="G90" s="67">
        <f>B90*E90</f>
        <v>160</v>
      </c>
      <c r="H90" s="38"/>
      <c r="I90" s="38"/>
      <c r="J90" s="38"/>
      <c r="K90" s="38"/>
      <c r="L90" s="38"/>
    </row>
    <row r="91" spans="1:12" x14ac:dyDescent="0.25">
      <c r="A91" s="61"/>
      <c r="B91" s="62"/>
      <c r="C91" s="64"/>
      <c r="D91" s="64"/>
      <c r="E91" s="79"/>
      <c r="F91" s="79"/>
      <c r="G91" s="67"/>
      <c r="H91" s="38"/>
      <c r="I91" s="38"/>
      <c r="J91" s="38"/>
      <c r="K91" s="38"/>
      <c r="L91" s="38"/>
    </row>
    <row r="92" spans="1:12" x14ac:dyDescent="0.25">
      <c r="A92" s="61" t="s">
        <v>148</v>
      </c>
      <c r="B92" s="62">
        <v>1</v>
      </c>
      <c r="C92" s="64"/>
      <c r="D92" s="64"/>
      <c r="E92" s="79">
        <v>150</v>
      </c>
      <c r="F92" s="79"/>
      <c r="G92" s="67">
        <f>B92*E92</f>
        <v>150</v>
      </c>
      <c r="H92" s="38"/>
      <c r="I92" s="38"/>
      <c r="J92" s="38"/>
      <c r="K92" s="38"/>
      <c r="L92" s="38"/>
    </row>
    <row r="93" spans="1:12" x14ac:dyDescent="0.25">
      <c r="A93" s="61"/>
      <c r="B93" s="62"/>
      <c r="C93" s="64"/>
      <c r="D93" s="64"/>
      <c r="E93" s="79"/>
      <c r="F93" s="79"/>
      <c r="G93" s="67"/>
      <c r="H93" s="38"/>
      <c r="I93" s="38"/>
      <c r="J93" s="38"/>
      <c r="K93" s="38"/>
      <c r="L93" s="38"/>
    </row>
    <row r="94" spans="1:12" x14ac:dyDescent="0.25">
      <c r="A94" s="61" t="s">
        <v>149</v>
      </c>
      <c r="B94" s="62">
        <v>2</v>
      </c>
      <c r="C94" s="64"/>
      <c r="D94" s="64"/>
      <c r="E94" s="79">
        <v>150</v>
      </c>
      <c r="F94" s="79"/>
      <c r="G94" s="67">
        <f>B94*E94</f>
        <v>300</v>
      </c>
      <c r="H94" s="38"/>
      <c r="I94" s="38"/>
      <c r="J94" s="38"/>
      <c r="K94" s="38"/>
      <c r="L94" s="38"/>
    </row>
    <row r="95" spans="1:12" x14ac:dyDescent="0.25">
      <c r="A95" s="61"/>
      <c r="B95" s="62"/>
      <c r="C95" s="64"/>
      <c r="D95" s="64"/>
      <c r="E95" s="79"/>
      <c r="F95" s="79"/>
      <c r="G95" s="67"/>
      <c r="H95" s="38"/>
      <c r="I95" s="38"/>
      <c r="J95" s="38"/>
      <c r="K95" s="38"/>
      <c r="L95" s="38"/>
    </row>
    <row r="96" spans="1:12" x14ac:dyDescent="0.25">
      <c r="A96" s="61" t="s">
        <v>150</v>
      </c>
      <c r="B96" s="62">
        <v>1</v>
      </c>
      <c r="C96" s="64"/>
      <c r="D96" s="64"/>
      <c r="E96" s="79">
        <v>300</v>
      </c>
      <c r="F96" s="79"/>
      <c r="G96" s="67">
        <f t="shared" ref="G96:G102" si="1">B96*E96</f>
        <v>300</v>
      </c>
      <c r="H96" s="38"/>
      <c r="I96" s="38"/>
      <c r="J96" s="38"/>
      <c r="K96" s="38"/>
      <c r="L96" s="38"/>
    </row>
    <row r="97" spans="1:12" x14ac:dyDescent="0.25">
      <c r="A97" s="61" t="s">
        <v>151</v>
      </c>
      <c r="B97" s="62">
        <v>1</v>
      </c>
      <c r="C97" s="64"/>
      <c r="D97" s="64"/>
      <c r="E97" s="79">
        <v>300</v>
      </c>
      <c r="F97" s="79"/>
      <c r="G97" s="67">
        <f t="shared" si="1"/>
        <v>300</v>
      </c>
      <c r="H97" s="38"/>
      <c r="I97" s="38"/>
      <c r="J97" s="38"/>
      <c r="K97" s="38"/>
      <c r="L97" s="38"/>
    </row>
    <row r="98" spans="1:12" x14ac:dyDescent="0.25">
      <c r="A98" s="61" t="s">
        <v>211</v>
      </c>
      <c r="B98" s="62">
        <v>2</v>
      </c>
      <c r="C98" s="64"/>
      <c r="D98" s="64"/>
      <c r="E98" s="79">
        <v>200</v>
      </c>
      <c r="F98" s="79"/>
      <c r="G98" s="67">
        <f t="shared" si="1"/>
        <v>400</v>
      </c>
      <c r="H98" s="38"/>
      <c r="I98" s="38"/>
      <c r="J98" s="38"/>
      <c r="K98" s="38"/>
      <c r="L98" s="38"/>
    </row>
    <row r="99" spans="1:12" x14ac:dyDescent="0.25">
      <c r="A99" s="61" t="s">
        <v>152</v>
      </c>
      <c r="B99" s="62">
        <v>2</v>
      </c>
      <c r="C99" s="64"/>
      <c r="D99" s="64"/>
      <c r="E99" s="79">
        <v>200</v>
      </c>
      <c r="F99" s="79"/>
      <c r="G99" s="67">
        <f t="shared" si="1"/>
        <v>400</v>
      </c>
      <c r="H99" s="38"/>
      <c r="I99" s="38"/>
      <c r="J99" s="38"/>
      <c r="K99" s="38"/>
      <c r="L99" s="38"/>
    </row>
    <row r="100" spans="1:12" x14ac:dyDescent="0.25">
      <c r="A100" s="61" t="s">
        <v>153</v>
      </c>
      <c r="B100" s="62">
        <v>1</v>
      </c>
      <c r="C100" s="64"/>
      <c r="D100" s="64"/>
      <c r="E100" s="79">
        <v>200</v>
      </c>
      <c r="F100" s="79"/>
      <c r="G100" s="67">
        <f t="shared" si="1"/>
        <v>200</v>
      </c>
      <c r="H100" s="38"/>
      <c r="I100" s="38"/>
      <c r="J100" s="38"/>
      <c r="K100" s="38"/>
      <c r="L100" s="38"/>
    </row>
    <row r="101" spans="1:12" x14ac:dyDescent="0.25">
      <c r="A101" s="61" t="s">
        <v>154</v>
      </c>
      <c r="B101" s="62">
        <v>3</v>
      </c>
      <c r="C101" s="64"/>
      <c r="D101" s="64"/>
      <c r="E101" s="79">
        <v>200</v>
      </c>
      <c r="F101" s="79"/>
      <c r="G101" s="67">
        <f t="shared" si="1"/>
        <v>600</v>
      </c>
      <c r="H101" s="38"/>
      <c r="I101" s="38"/>
      <c r="J101" s="38"/>
      <c r="K101" s="38"/>
      <c r="L101" s="38"/>
    </row>
    <row r="102" spans="1:12" x14ac:dyDescent="0.25">
      <c r="A102" s="61" t="s">
        <v>155</v>
      </c>
      <c r="B102" s="62">
        <v>1</v>
      </c>
      <c r="C102" s="64"/>
      <c r="D102" s="64"/>
      <c r="E102" s="79">
        <v>200</v>
      </c>
      <c r="F102" s="79"/>
      <c r="G102" s="67">
        <f t="shared" si="1"/>
        <v>200</v>
      </c>
      <c r="H102" s="38"/>
      <c r="I102" s="38"/>
      <c r="J102" s="38"/>
      <c r="K102" s="38"/>
      <c r="L102" s="38"/>
    </row>
    <row r="103" spans="1:12" x14ac:dyDescent="0.25">
      <c r="A103" s="61"/>
      <c r="B103" s="62"/>
      <c r="C103" s="64"/>
      <c r="D103" s="64"/>
      <c r="E103" s="79"/>
      <c r="F103" s="79"/>
      <c r="G103" s="67"/>
      <c r="H103" s="38"/>
      <c r="I103" s="38"/>
      <c r="J103" s="38"/>
      <c r="K103" s="38"/>
      <c r="L103" s="38"/>
    </row>
    <row r="104" spans="1:12" x14ac:dyDescent="0.25">
      <c r="A104" s="61" t="s">
        <v>156</v>
      </c>
      <c r="B104" s="62">
        <v>7</v>
      </c>
      <c r="C104" s="64"/>
      <c r="D104" s="64"/>
      <c r="E104" s="79">
        <v>80</v>
      </c>
      <c r="F104" s="79"/>
      <c r="G104" s="67">
        <f>B104*E104</f>
        <v>560</v>
      </c>
      <c r="H104" s="38"/>
      <c r="I104" s="38"/>
      <c r="J104" s="38"/>
      <c r="K104" s="38"/>
      <c r="L104" s="38"/>
    </row>
    <row r="105" spans="1:12" x14ac:dyDescent="0.25">
      <c r="A105" s="61"/>
      <c r="B105" s="62"/>
      <c r="C105" s="64"/>
      <c r="D105" s="64"/>
      <c r="E105" s="79"/>
      <c r="F105" s="79"/>
      <c r="G105" s="67"/>
      <c r="H105" s="38"/>
      <c r="I105" s="38"/>
      <c r="J105" s="38"/>
      <c r="K105" s="38"/>
      <c r="L105" s="38"/>
    </row>
    <row r="106" spans="1:12" x14ac:dyDescent="0.25">
      <c r="A106" s="61" t="s">
        <v>157</v>
      </c>
      <c r="B106" s="62">
        <v>3</v>
      </c>
      <c r="C106" s="64"/>
      <c r="D106" s="64"/>
      <c r="E106" s="79">
        <v>70</v>
      </c>
      <c r="F106" s="79"/>
      <c r="G106" s="67">
        <f>B106*E106</f>
        <v>210</v>
      </c>
      <c r="H106" s="117"/>
      <c r="I106" s="38"/>
      <c r="J106" s="38"/>
      <c r="K106" s="38"/>
      <c r="L106" s="38"/>
    </row>
    <row r="107" spans="1:12" x14ac:dyDescent="0.25">
      <c r="A107" s="61"/>
      <c r="B107" s="62"/>
      <c r="C107" s="64"/>
      <c r="D107" s="64"/>
      <c r="E107" s="79"/>
      <c r="F107" s="79"/>
      <c r="G107" s="67"/>
      <c r="H107" s="117"/>
      <c r="I107" s="38"/>
      <c r="J107" s="38"/>
      <c r="K107" s="38"/>
      <c r="L107" s="38"/>
    </row>
    <row r="108" spans="1:12" x14ac:dyDescent="0.25">
      <c r="A108" s="71" t="s">
        <v>73</v>
      </c>
      <c r="B108" s="62"/>
      <c r="C108" s="64"/>
      <c r="D108" s="64"/>
      <c r="E108" s="79"/>
      <c r="F108" s="79"/>
      <c r="G108" s="67"/>
      <c r="H108" s="38"/>
      <c r="I108" s="38"/>
      <c r="J108" s="38"/>
      <c r="K108" s="38"/>
      <c r="L108" s="38"/>
    </row>
    <row r="109" spans="1:12" x14ac:dyDescent="0.25">
      <c r="A109" s="61" t="s">
        <v>158</v>
      </c>
      <c r="B109" s="62">
        <v>1</v>
      </c>
      <c r="C109" s="64"/>
      <c r="D109" s="64"/>
      <c r="E109" s="79">
        <v>150</v>
      </c>
      <c r="F109" s="79"/>
      <c r="G109" s="67">
        <f>B109*E109</f>
        <v>150</v>
      </c>
      <c r="H109" s="38"/>
      <c r="I109" s="38"/>
      <c r="J109" s="38"/>
      <c r="K109" s="38"/>
      <c r="L109" s="38"/>
    </row>
    <row r="110" spans="1:12" x14ac:dyDescent="0.25">
      <c r="A110" s="61" t="s">
        <v>159</v>
      </c>
      <c r="B110" s="62">
        <v>1</v>
      </c>
      <c r="C110" s="64"/>
      <c r="D110" s="64"/>
      <c r="E110" s="79">
        <v>150</v>
      </c>
      <c r="F110" s="79"/>
      <c r="G110" s="67">
        <f>B110*E110</f>
        <v>150</v>
      </c>
      <c r="H110" s="38"/>
      <c r="I110" s="38"/>
      <c r="J110" s="38"/>
      <c r="K110" s="38"/>
      <c r="L110" s="38"/>
    </row>
    <row r="111" spans="1:12" x14ac:dyDescent="0.25">
      <c r="A111" s="61" t="s">
        <v>160</v>
      </c>
      <c r="B111" s="62">
        <v>1</v>
      </c>
      <c r="C111" s="64"/>
      <c r="D111" s="64"/>
      <c r="E111" s="79">
        <v>150</v>
      </c>
      <c r="F111" s="79"/>
      <c r="G111" s="67">
        <f>B111*E111</f>
        <v>150</v>
      </c>
      <c r="H111" s="38"/>
      <c r="I111" s="38"/>
      <c r="J111" s="38"/>
      <c r="K111" s="38"/>
      <c r="L111" s="38"/>
    </row>
    <row r="112" spans="1:12" x14ac:dyDescent="0.25">
      <c r="A112" s="61"/>
      <c r="B112" s="62"/>
      <c r="C112" s="64"/>
      <c r="D112" s="64"/>
      <c r="E112" s="79"/>
      <c r="F112" s="79"/>
      <c r="G112" s="67"/>
      <c r="H112" s="38"/>
      <c r="I112" s="38"/>
      <c r="J112" s="38"/>
      <c r="K112" s="38"/>
      <c r="L112" s="38"/>
    </row>
    <row r="113" spans="1:12" x14ac:dyDescent="0.25">
      <c r="A113" s="61"/>
      <c r="B113" s="62"/>
      <c r="C113" s="64"/>
      <c r="D113" s="64"/>
      <c r="E113" s="79"/>
      <c r="F113" s="79"/>
      <c r="G113" s="67"/>
      <c r="H113" s="38"/>
      <c r="I113" s="38"/>
      <c r="J113" s="38"/>
      <c r="K113" s="38"/>
      <c r="L113" s="38"/>
    </row>
    <row r="114" spans="1:12" x14ac:dyDescent="0.25">
      <c r="A114" s="71" t="s">
        <v>74</v>
      </c>
      <c r="B114" s="62"/>
      <c r="C114" s="64"/>
      <c r="D114" s="64"/>
      <c r="E114" s="79"/>
      <c r="F114" s="79"/>
      <c r="G114" s="67">
        <f>B114*E114</f>
        <v>0</v>
      </c>
      <c r="H114" s="38"/>
      <c r="I114" s="38"/>
      <c r="J114" s="38"/>
      <c r="K114" s="38"/>
      <c r="L114" s="38"/>
    </row>
    <row r="115" spans="1:12" x14ac:dyDescent="0.25">
      <c r="A115" s="61" t="s">
        <v>161</v>
      </c>
      <c r="B115" s="62">
        <v>6</v>
      </c>
      <c r="C115" s="64"/>
      <c r="D115" s="64"/>
      <c r="E115" s="79">
        <v>150</v>
      </c>
      <c r="F115" s="79"/>
      <c r="G115" s="67">
        <f>B115*E115</f>
        <v>900</v>
      </c>
      <c r="H115" s="122"/>
      <c r="I115" s="38"/>
      <c r="J115" s="38"/>
      <c r="K115" s="38"/>
      <c r="L115" s="38"/>
    </row>
    <row r="116" spans="1:12" x14ac:dyDescent="0.25">
      <c r="A116" s="61" t="s">
        <v>162</v>
      </c>
      <c r="B116" s="62">
        <v>1</v>
      </c>
      <c r="C116" s="64"/>
      <c r="D116" s="64"/>
      <c r="E116" s="79"/>
      <c r="F116" s="79"/>
      <c r="G116" s="67">
        <v>650</v>
      </c>
      <c r="H116" s="38"/>
      <c r="I116" s="38"/>
      <c r="J116" s="38"/>
      <c r="K116" s="38"/>
      <c r="L116" s="38"/>
    </row>
    <row r="117" spans="1:12" x14ac:dyDescent="0.25">
      <c r="A117" s="61"/>
      <c r="B117" s="62"/>
      <c r="C117" s="64"/>
      <c r="D117" s="64"/>
      <c r="E117" s="79"/>
      <c r="F117" s="79"/>
      <c r="G117" s="67"/>
      <c r="H117" s="38"/>
      <c r="I117" s="38"/>
      <c r="J117" s="38"/>
      <c r="K117" s="38"/>
      <c r="L117" s="38"/>
    </row>
    <row r="118" spans="1:12" x14ac:dyDescent="0.25">
      <c r="A118" s="71" t="s">
        <v>75</v>
      </c>
      <c r="B118" s="62"/>
      <c r="C118" s="64"/>
      <c r="D118" s="64"/>
      <c r="E118" s="79"/>
      <c r="F118" s="79"/>
      <c r="G118" s="67"/>
      <c r="H118" s="38"/>
      <c r="I118" s="38"/>
      <c r="J118" s="38"/>
      <c r="K118" s="38"/>
      <c r="L118" s="38"/>
    </row>
    <row r="119" spans="1:12" x14ac:dyDescent="0.25">
      <c r="A119" s="61" t="s">
        <v>163</v>
      </c>
      <c r="B119" s="62">
        <v>1</v>
      </c>
      <c r="C119" s="64"/>
      <c r="D119" s="64"/>
      <c r="E119" s="79"/>
      <c r="F119" s="79"/>
      <c r="G119" s="67">
        <v>450</v>
      </c>
      <c r="H119" s="38"/>
      <c r="I119" s="38"/>
      <c r="J119" s="38"/>
      <c r="K119" s="38"/>
      <c r="L119" s="38"/>
    </row>
    <row r="120" spans="1:12" x14ac:dyDescent="0.25">
      <c r="A120" s="61" t="s">
        <v>164</v>
      </c>
      <c r="B120" s="62">
        <v>1</v>
      </c>
      <c r="C120" s="64"/>
      <c r="D120" s="64"/>
      <c r="E120" s="79"/>
      <c r="F120" s="79"/>
      <c r="G120" s="67">
        <v>650</v>
      </c>
      <c r="H120" s="38"/>
      <c r="I120" s="38"/>
      <c r="J120" s="38"/>
      <c r="K120" s="38"/>
      <c r="L120" s="38"/>
    </row>
    <row r="121" spans="1:12" x14ac:dyDescent="0.25">
      <c r="A121" s="61" t="s">
        <v>165</v>
      </c>
      <c r="B121" s="62">
        <v>1</v>
      </c>
      <c r="C121" s="64"/>
      <c r="D121" s="64"/>
      <c r="E121" s="79"/>
      <c r="F121" s="79"/>
      <c r="G121" s="67">
        <v>350</v>
      </c>
      <c r="H121" s="38"/>
      <c r="I121" s="38"/>
      <c r="J121" s="38"/>
      <c r="K121" s="38"/>
      <c r="L121" s="38"/>
    </row>
    <row r="122" spans="1:12" x14ac:dyDescent="0.25">
      <c r="A122" s="61" t="s">
        <v>166</v>
      </c>
      <c r="B122" s="62">
        <v>1</v>
      </c>
      <c r="C122" s="64"/>
      <c r="D122" s="64"/>
      <c r="E122" s="79"/>
      <c r="F122" s="79"/>
      <c r="G122" s="67">
        <v>150</v>
      </c>
      <c r="H122" s="38"/>
      <c r="I122" s="38"/>
      <c r="J122" s="38"/>
      <c r="K122" s="38"/>
      <c r="L122" s="38"/>
    </row>
    <row r="123" spans="1:12" x14ac:dyDescent="0.25">
      <c r="A123" s="61" t="s">
        <v>167</v>
      </c>
      <c r="B123" s="62">
        <v>1</v>
      </c>
      <c r="C123" s="64"/>
      <c r="D123" s="64"/>
      <c r="E123" s="79"/>
      <c r="F123" s="79"/>
      <c r="G123" s="67">
        <v>100</v>
      </c>
      <c r="H123" s="38"/>
      <c r="I123" s="38"/>
      <c r="J123" s="38"/>
      <c r="K123" s="38"/>
      <c r="L123" s="38"/>
    </row>
    <row r="124" spans="1:12" x14ac:dyDescent="0.25">
      <c r="A124" s="61" t="s">
        <v>168</v>
      </c>
      <c r="B124" s="62">
        <v>1</v>
      </c>
      <c r="C124" s="64"/>
      <c r="D124" s="64"/>
      <c r="E124" s="79"/>
      <c r="F124" s="79"/>
      <c r="G124" s="67">
        <v>57</v>
      </c>
      <c r="H124" s="38"/>
      <c r="I124" s="38"/>
      <c r="J124" s="38"/>
      <c r="K124" s="38"/>
      <c r="L124" s="38"/>
    </row>
    <row r="125" spans="1:12" x14ac:dyDescent="0.25">
      <c r="A125" s="61" t="s">
        <v>169</v>
      </c>
      <c r="B125" s="62">
        <v>1</v>
      </c>
      <c r="C125" s="64"/>
      <c r="D125" s="64"/>
      <c r="E125" s="79"/>
      <c r="F125" s="79"/>
      <c r="G125" s="67">
        <v>150</v>
      </c>
      <c r="H125" s="38"/>
      <c r="I125" s="38"/>
      <c r="J125" s="38"/>
      <c r="K125" s="38"/>
      <c r="L125" s="38"/>
    </row>
    <row r="126" spans="1:12" x14ac:dyDescent="0.25">
      <c r="A126" s="61" t="s">
        <v>170</v>
      </c>
      <c r="B126" s="62">
        <v>7</v>
      </c>
      <c r="C126" s="64"/>
      <c r="D126" s="64"/>
      <c r="E126" s="79"/>
      <c r="F126" s="79"/>
      <c r="G126" s="67">
        <v>2100</v>
      </c>
      <c r="H126" s="122"/>
      <c r="I126" s="38"/>
      <c r="J126" s="38"/>
      <c r="K126" s="38"/>
      <c r="L126" s="38"/>
    </row>
    <row r="127" spans="1:12" x14ac:dyDescent="0.25">
      <c r="A127" s="61" t="s">
        <v>171</v>
      </c>
      <c r="B127" s="62">
        <v>1</v>
      </c>
      <c r="C127" s="64"/>
      <c r="D127" s="64"/>
      <c r="E127" s="79"/>
      <c r="F127" s="79"/>
      <c r="G127" s="67">
        <v>850</v>
      </c>
      <c r="H127" s="38"/>
      <c r="I127" s="38"/>
      <c r="J127" s="38"/>
      <c r="K127" s="38"/>
      <c r="L127" s="38"/>
    </row>
    <row r="128" spans="1:12" x14ac:dyDescent="0.25">
      <c r="A128" s="61" t="s">
        <v>78</v>
      </c>
      <c r="B128" s="62">
        <v>85</v>
      </c>
      <c r="C128" s="64"/>
      <c r="D128" s="64"/>
      <c r="E128" s="79"/>
      <c r="F128" s="79"/>
      <c r="G128" s="67">
        <v>1636.25</v>
      </c>
      <c r="H128" s="122"/>
      <c r="I128" s="38"/>
      <c r="J128" s="38"/>
      <c r="K128" s="38"/>
      <c r="L128" s="38"/>
    </row>
    <row r="129" spans="1:12" x14ac:dyDescent="0.25">
      <c r="A129" s="61"/>
      <c r="B129" s="62"/>
      <c r="C129" s="64"/>
      <c r="D129" s="64"/>
      <c r="E129" s="79"/>
      <c r="F129" s="79"/>
      <c r="G129" s="67"/>
      <c r="H129" s="38"/>
      <c r="I129" s="38"/>
      <c r="J129" s="38"/>
      <c r="K129" s="38"/>
      <c r="L129" s="38"/>
    </row>
    <row r="130" spans="1:12" x14ac:dyDescent="0.25">
      <c r="A130" s="71" t="s">
        <v>76</v>
      </c>
      <c r="B130" s="62"/>
      <c r="C130" s="64"/>
      <c r="D130" s="64"/>
      <c r="E130" s="79"/>
      <c r="F130" s="79"/>
      <c r="G130" s="67"/>
      <c r="H130" s="122"/>
      <c r="I130" s="38"/>
      <c r="J130" s="38"/>
      <c r="K130" s="38"/>
      <c r="L130" s="38"/>
    </row>
    <row r="131" spans="1:12" x14ac:dyDescent="0.25">
      <c r="A131" s="80" t="s">
        <v>172</v>
      </c>
      <c r="B131" s="62">
        <v>2</v>
      </c>
      <c r="C131" s="64"/>
      <c r="D131" s="64"/>
      <c r="E131" s="79">
        <v>14</v>
      </c>
      <c r="F131" s="79"/>
      <c r="G131" s="67">
        <f>B131*E131*E22</f>
        <v>539</v>
      </c>
      <c r="H131" s="122"/>
      <c r="I131" s="38"/>
      <c r="J131" s="38"/>
      <c r="K131" s="38"/>
      <c r="L131" s="38"/>
    </row>
    <row r="132" spans="1:12" x14ac:dyDescent="0.25">
      <c r="A132" s="61" t="s">
        <v>173</v>
      </c>
      <c r="B132" s="62">
        <v>8</v>
      </c>
      <c r="C132" s="64"/>
      <c r="D132" s="64"/>
      <c r="E132" s="79">
        <v>13</v>
      </c>
      <c r="F132" s="79"/>
      <c r="G132" s="67">
        <f>B132*E132*E22</f>
        <v>2002</v>
      </c>
      <c r="H132" s="38"/>
      <c r="I132" s="38"/>
      <c r="J132" s="38"/>
      <c r="K132" s="38"/>
      <c r="L132" s="38"/>
    </row>
    <row r="133" spans="1:12" x14ac:dyDescent="0.25">
      <c r="A133" s="80" t="s">
        <v>174</v>
      </c>
      <c r="B133" s="62">
        <v>2</v>
      </c>
      <c r="C133" s="64"/>
      <c r="D133" s="64"/>
      <c r="E133" s="79"/>
      <c r="F133" s="79"/>
      <c r="G133" s="67">
        <v>154</v>
      </c>
      <c r="H133" s="38"/>
      <c r="I133" s="38"/>
      <c r="J133" s="38"/>
      <c r="K133" s="38"/>
      <c r="L133" s="38"/>
    </row>
    <row r="134" spans="1:12" x14ac:dyDescent="0.25">
      <c r="A134" s="80" t="s">
        <v>175</v>
      </c>
      <c r="B134" s="62">
        <v>2</v>
      </c>
      <c r="C134" s="64"/>
      <c r="D134" s="64"/>
      <c r="E134" s="79"/>
      <c r="F134" s="79"/>
      <c r="G134" s="67">
        <v>539</v>
      </c>
      <c r="H134" s="38"/>
      <c r="I134" s="38"/>
      <c r="J134" s="38"/>
      <c r="K134" s="38"/>
      <c r="L134" s="38"/>
    </row>
    <row r="135" spans="1:12" x14ac:dyDescent="0.25">
      <c r="A135" s="61" t="s">
        <v>178</v>
      </c>
      <c r="B135" s="62">
        <v>1</v>
      </c>
      <c r="C135" s="64"/>
      <c r="D135" s="64"/>
      <c r="E135" s="79"/>
      <c r="F135" s="79"/>
      <c r="G135" s="67">
        <v>577.5</v>
      </c>
      <c r="H135" s="38"/>
      <c r="I135" s="38"/>
      <c r="J135" s="38"/>
      <c r="K135" s="38"/>
      <c r="L135" s="38"/>
    </row>
    <row r="136" spans="1:12" x14ac:dyDescent="0.25">
      <c r="A136" s="61" t="s">
        <v>176</v>
      </c>
      <c r="B136" s="62">
        <v>1</v>
      </c>
      <c r="C136" s="64"/>
      <c r="D136" s="64"/>
      <c r="E136" s="79"/>
      <c r="F136" s="79"/>
      <c r="G136" s="67">
        <f t="shared" ref="G136:G137" si="2">B136*E136</f>
        <v>0</v>
      </c>
      <c r="H136" s="38"/>
      <c r="I136" s="38"/>
      <c r="J136" s="38"/>
      <c r="K136" s="38"/>
      <c r="L136" s="38"/>
    </row>
    <row r="137" spans="1:12" x14ac:dyDescent="0.25">
      <c r="A137" s="80" t="s">
        <v>177</v>
      </c>
      <c r="B137" s="62">
        <v>1</v>
      </c>
      <c r="C137" s="64"/>
      <c r="D137" s="64"/>
      <c r="E137" s="79"/>
      <c r="F137" s="79"/>
      <c r="G137" s="67">
        <f t="shared" si="2"/>
        <v>0</v>
      </c>
      <c r="H137" s="38"/>
      <c r="I137" s="38"/>
      <c r="J137" s="38"/>
      <c r="K137" s="38"/>
      <c r="L137" s="38"/>
    </row>
    <row r="138" spans="1:12" x14ac:dyDescent="0.25">
      <c r="A138" s="61" t="s">
        <v>179</v>
      </c>
      <c r="B138" s="62">
        <v>1</v>
      </c>
      <c r="C138" s="64"/>
      <c r="D138" s="64"/>
      <c r="E138" s="79"/>
      <c r="F138" s="79"/>
      <c r="G138" s="67">
        <v>640</v>
      </c>
      <c r="H138" s="38"/>
      <c r="I138" s="38"/>
      <c r="J138" s="38"/>
      <c r="K138" s="38"/>
      <c r="L138" s="38"/>
    </row>
    <row r="139" spans="1:12" x14ac:dyDescent="0.25">
      <c r="A139" s="61" t="s">
        <v>186</v>
      </c>
      <c r="B139" s="62">
        <v>1</v>
      </c>
      <c r="C139" s="64"/>
      <c r="D139" s="64"/>
      <c r="E139" s="79"/>
      <c r="F139" s="79"/>
      <c r="G139" s="67">
        <v>2700</v>
      </c>
      <c r="H139" s="38"/>
      <c r="I139" s="38"/>
      <c r="J139" s="38"/>
      <c r="K139" s="38"/>
      <c r="L139" s="38"/>
    </row>
    <row r="140" spans="1:12" x14ac:dyDescent="0.25">
      <c r="A140" s="80" t="s">
        <v>180</v>
      </c>
      <c r="B140" s="62">
        <v>3</v>
      </c>
      <c r="C140" s="64"/>
      <c r="D140" s="64"/>
      <c r="E140" s="79"/>
      <c r="F140" s="79"/>
      <c r="G140" s="67">
        <v>1200</v>
      </c>
      <c r="H140" s="38"/>
      <c r="I140" s="38"/>
      <c r="J140" s="38"/>
      <c r="K140" s="38"/>
      <c r="L140" s="38"/>
    </row>
    <row r="141" spans="1:12" x14ac:dyDescent="0.25">
      <c r="A141" s="80" t="s">
        <v>181</v>
      </c>
      <c r="B141" s="62">
        <v>3</v>
      </c>
      <c r="C141" s="64"/>
      <c r="D141" s="64"/>
      <c r="E141" s="79"/>
      <c r="F141" s="79"/>
      <c r="G141" s="67">
        <v>1200</v>
      </c>
      <c r="H141" s="38"/>
      <c r="I141" s="38"/>
      <c r="J141" s="38"/>
      <c r="K141" s="38"/>
      <c r="L141" s="38"/>
    </row>
    <row r="142" spans="1:12" x14ac:dyDescent="0.25">
      <c r="A142" s="80" t="s">
        <v>182</v>
      </c>
      <c r="B142" s="62">
        <v>2</v>
      </c>
      <c r="C142" s="64"/>
      <c r="D142" s="64"/>
      <c r="E142" s="79"/>
      <c r="F142" s="79"/>
      <c r="G142" s="67">
        <v>380</v>
      </c>
      <c r="H142" s="122"/>
      <c r="I142" s="38"/>
      <c r="J142" s="38"/>
      <c r="K142" s="38"/>
      <c r="L142" s="38"/>
    </row>
    <row r="143" spans="1:12" x14ac:dyDescent="0.25">
      <c r="A143" s="61" t="s">
        <v>79</v>
      </c>
      <c r="B143" s="62">
        <v>31</v>
      </c>
      <c r="C143" s="64"/>
      <c r="D143" s="64"/>
      <c r="E143" s="79"/>
      <c r="F143" s="79"/>
      <c r="G143" s="67">
        <v>596.75</v>
      </c>
      <c r="H143" s="38"/>
      <c r="I143" s="38"/>
      <c r="J143" s="38"/>
      <c r="K143" s="38"/>
      <c r="L143" s="38"/>
    </row>
    <row r="144" spans="1:12" x14ac:dyDescent="0.25">
      <c r="A144" s="61"/>
      <c r="B144" s="62"/>
      <c r="C144" s="64"/>
      <c r="D144" s="64"/>
      <c r="E144" s="79"/>
      <c r="F144" s="79"/>
      <c r="G144" s="67"/>
      <c r="H144" s="38"/>
      <c r="I144" s="38"/>
      <c r="J144" s="38"/>
      <c r="K144" s="38"/>
      <c r="L144" s="38"/>
    </row>
    <row r="145" spans="1:12" x14ac:dyDescent="0.25">
      <c r="A145" s="71" t="s">
        <v>64</v>
      </c>
      <c r="B145" s="62"/>
      <c r="C145" s="64"/>
      <c r="D145" s="64"/>
      <c r="E145" s="79"/>
      <c r="F145" s="79"/>
      <c r="G145" s="67"/>
      <c r="H145" s="38"/>
      <c r="I145" s="38"/>
      <c r="J145" s="38"/>
      <c r="K145" s="38"/>
      <c r="L145" s="38"/>
    </row>
    <row r="146" spans="1:12" x14ac:dyDescent="0.25">
      <c r="A146" s="61" t="s">
        <v>183</v>
      </c>
      <c r="B146" s="62">
        <v>9</v>
      </c>
      <c r="C146" s="64"/>
      <c r="D146" s="64"/>
      <c r="E146" s="79"/>
      <c r="F146" s="79"/>
      <c r="G146" s="67">
        <v>720</v>
      </c>
      <c r="H146" s="38"/>
      <c r="I146" s="38"/>
      <c r="J146" s="38"/>
      <c r="K146" s="38"/>
      <c r="L146" s="38"/>
    </row>
    <row r="147" spans="1:12" x14ac:dyDescent="0.25">
      <c r="A147" s="80" t="s">
        <v>184</v>
      </c>
      <c r="B147" s="62">
        <v>2</v>
      </c>
      <c r="C147" s="64"/>
      <c r="D147" s="64"/>
      <c r="E147" s="79"/>
      <c r="F147" s="79"/>
      <c r="G147" s="67">
        <v>300</v>
      </c>
      <c r="H147" s="38"/>
      <c r="I147" s="38"/>
      <c r="J147" s="38"/>
      <c r="K147" s="38"/>
      <c r="L147" s="38"/>
    </row>
    <row r="148" spans="1:12" x14ac:dyDescent="0.25">
      <c r="A148" s="80" t="s">
        <v>185</v>
      </c>
      <c r="B148" s="62">
        <v>2</v>
      </c>
      <c r="C148" s="64"/>
      <c r="D148" s="64"/>
      <c r="E148" s="79"/>
      <c r="F148" s="79"/>
      <c r="G148" s="67">
        <v>500</v>
      </c>
      <c r="H148" s="38"/>
      <c r="I148" s="38"/>
      <c r="J148" s="38"/>
      <c r="K148" s="38"/>
      <c r="L148" s="38"/>
    </row>
    <row r="149" spans="1:12" x14ac:dyDescent="0.25">
      <c r="A149" s="71"/>
      <c r="B149" s="62"/>
      <c r="C149" s="64"/>
      <c r="D149" s="64"/>
      <c r="E149" s="79"/>
      <c r="F149" s="79"/>
      <c r="G149" s="67"/>
      <c r="H149" s="117"/>
      <c r="I149" s="38"/>
      <c r="J149" s="38"/>
      <c r="K149" s="38"/>
      <c r="L149" s="38"/>
    </row>
    <row r="150" spans="1:12" x14ac:dyDescent="0.25">
      <c r="A150" s="71"/>
      <c r="B150" s="62"/>
      <c r="C150" s="64"/>
      <c r="D150" s="64"/>
      <c r="E150" s="79"/>
      <c r="F150" s="79"/>
      <c r="G150" s="67"/>
      <c r="H150" s="117"/>
      <c r="I150" s="38"/>
      <c r="J150" s="38"/>
      <c r="K150" s="38"/>
      <c r="L150" s="38"/>
    </row>
    <row r="151" spans="1:12" x14ac:dyDescent="0.25">
      <c r="A151" s="71" t="s">
        <v>77</v>
      </c>
      <c r="B151" s="62"/>
      <c r="C151" s="64"/>
      <c r="D151" s="64"/>
      <c r="E151" s="79"/>
      <c r="F151" s="79"/>
      <c r="G151" s="67"/>
      <c r="H151" s="38"/>
      <c r="I151" s="38"/>
      <c r="J151" s="38"/>
      <c r="K151" s="38"/>
      <c r="L151" s="38"/>
    </row>
    <row r="152" spans="1:12" x14ac:dyDescent="0.25">
      <c r="A152" s="61" t="s">
        <v>187</v>
      </c>
      <c r="B152" s="62"/>
      <c r="C152" s="64"/>
      <c r="D152" s="64"/>
      <c r="E152" s="79"/>
      <c r="F152" s="79"/>
      <c r="G152" s="67">
        <v>450</v>
      </c>
      <c r="H152" s="38"/>
      <c r="I152" s="38"/>
      <c r="J152" s="38"/>
      <c r="K152" s="38"/>
      <c r="L152" s="38"/>
    </row>
    <row r="153" spans="1:12" x14ac:dyDescent="0.25">
      <c r="A153" s="71"/>
      <c r="B153" s="62"/>
      <c r="C153" s="64"/>
      <c r="D153" s="64"/>
      <c r="E153" s="79"/>
      <c r="F153" s="79"/>
      <c r="G153" s="67"/>
      <c r="H153" s="38"/>
      <c r="I153" s="38"/>
      <c r="J153" s="38"/>
      <c r="K153" s="38"/>
      <c r="L153" s="38"/>
    </row>
    <row r="154" spans="1:12" x14ac:dyDescent="0.25">
      <c r="A154" s="71" t="s">
        <v>89</v>
      </c>
      <c r="B154" s="62"/>
      <c r="C154" s="64"/>
      <c r="D154" s="64"/>
      <c r="E154" s="79"/>
      <c r="F154" s="79"/>
      <c r="G154" s="67"/>
      <c r="H154" s="38"/>
      <c r="I154" s="38"/>
      <c r="J154" s="38"/>
      <c r="K154" s="38"/>
      <c r="L154" s="38"/>
    </row>
    <row r="155" spans="1:12" x14ac:dyDescent="0.25">
      <c r="A155" s="61" t="s">
        <v>188</v>
      </c>
      <c r="B155" s="62">
        <v>3</v>
      </c>
      <c r="C155" s="64"/>
      <c r="D155" s="64"/>
      <c r="E155" s="79">
        <v>200</v>
      </c>
      <c r="F155" s="79"/>
      <c r="G155" s="67">
        <f>B155*E155</f>
        <v>600</v>
      </c>
      <c r="H155" s="38"/>
      <c r="I155" s="38"/>
      <c r="J155" s="38"/>
      <c r="K155" s="38"/>
      <c r="L155" s="38"/>
    </row>
    <row r="156" spans="1:12" x14ac:dyDescent="0.25">
      <c r="A156" s="61" t="s">
        <v>189</v>
      </c>
      <c r="B156" s="62">
        <v>3</v>
      </c>
      <c r="C156" s="64"/>
      <c r="D156" s="64"/>
      <c r="E156" s="79">
        <v>200</v>
      </c>
      <c r="F156" s="79"/>
      <c r="G156" s="67">
        <f>B156*E156</f>
        <v>600</v>
      </c>
      <c r="H156" s="38"/>
      <c r="I156" s="38"/>
      <c r="J156" s="38"/>
      <c r="K156" s="38"/>
      <c r="L156" s="38"/>
    </row>
    <row r="157" spans="1:12" x14ac:dyDescent="0.25">
      <c r="A157" s="61" t="s">
        <v>190</v>
      </c>
      <c r="B157" s="62">
        <v>1</v>
      </c>
      <c r="C157" s="64"/>
      <c r="D157" s="64"/>
      <c r="E157" s="79">
        <v>200</v>
      </c>
      <c r="F157" s="79"/>
      <c r="G157" s="67">
        <f>B157*E157</f>
        <v>200</v>
      </c>
      <c r="H157" s="38"/>
      <c r="I157" s="38"/>
      <c r="J157" s="38"/>
      <c r="K157" s="38"/>
      <c r="L157" s="38"/>
    </row>
    <row r="158" spans="1:12" x14ac:dyDescent="0.25">
      <c r="A158" s="61" t="s">
        <v>191</v>
      </c>
      <c r="B158" s="62">
        <v>2</v>
      </c>
      <c r="C158" s="64"/>
      <c r="D158" s="64"/>
      <c r="E158" s="79">
        <v>200</v>
      </c>
      <c r="F158" s="79"/>
      <c r="G158" s="67">
        <f>B158*E158</f>
        <v>400</v>
      </c>
      <c r="H158" s="38"/>
      <c r="I158" s="38"/>
      <c r="J158" s="38"/>
      <c r="K158" s="38"/>
      <c r="L158" s="38"/>
    </row>
    <row r="159" spans="1:12" x14ac:dyDescent="0.25">
      <c r="A159" s="61"/>
      <c r="B159" s="62"/>
      <c r="C159" s="64"/>
      <c r="D159" s="64"/>
      <c r="E159" s="79"/>
      <c r="F159" s="79"/>
      <c r="G159" s="67">
        <f>B159*E159</f>
        <v>0</v>
      </c>
      <c r="H159" s="38"/>
      <c r="I159" s="38"/>
      <c r="J159" s="38"/>
      <c r="K159" s="38"/>
      <c r="L159" s="38"/>
    </row>
    <row r="160" spans="1:12" ht="15.75" customHeight="1" x14ac:dyDescent="0.25">
      <c r="A160" s="157" t="s">
        <v>65</v>
      </c>
      <c r="B160" s="157"/>
      <c r="C160" s="157"/>
      <c r="D160" s="157"/>
      <c r="E160" s="157"/>
      <c r="F160" s="157"/>
      <c r="G160" s="81">
        <f>SUM(G46:G159)</f>
        <v>45861.5</v>
      </c>
      <c r="H160" s="44"/>
      <c r="I160" s="38"/>
      <c r="J160" s="38"/>
      <c r="K160" s="38"/>
      <c r="L160" s="38"/>
    </row>
    <row r="161" spans="1:12" ht="15.75" customHeight="1" x14ac:dyDescent="0.25">
      <c r="A161" s="157" t="s">
        <v>66</v>
      </c>
      <c r="B161" s="157"/>
      <c r="C161" s="157"/>
      <c r="D161" s="157"/>
      <c r="E161" s="157"/>
      <c r="F161" s="157"/>
      <c r="G161" s="82">
        <f>G42+G160</f>
        <v>58981.5</v>
      </c>
      <c r="H161" s="135">
        <f>B19-G161</f>
        <v>-19.89100000000326</v>
      </c>
      <c r="J161" s="38"/>
      <c r="K161" s="38"/>
      <c r="L161" s="38"/>
    </row>
    <row r="162" spans="1:12" s="31" customFormat="1" x14ac:dyDescent="0.25">
      <c r="A162" s="158"/>
      <c r="B162" s="158"/>
      <c r="C162" s="158"/>
      <c r="D162" s="158"/>
      <c r="E162" s="158"/>
      <c r="F162" s="158"/>
      <c r="G162" s="77"/>
      <c r="H162" s="36"/>
      <c r="I162" s="36"/>
      <c r="J162" s="37"/>
    </row>
    <row r="163" spans="1:12" s="31" customFormat="1" x14ac:dyDescent="0.25">
      <c r="A163" s="83" t="s">
        <v>67</v>
      </c>
      <c r="B163" s="84">
        <v>1863.11</v>
      </c>
      <c r="C163" s="84"/>
      <c r="D163" s="84"/>
      <c r="E163" s="84"/>
      <c r="F163" s="84" t="s">
        <v>68</v>
      </c>
      <c r="G163" s="81"/>
      <c r="H163" s="36"/>
      <c r="I163" s="36"/>
      <c r="J163" s="37"/>
    </row>
    <row r="164" spans="1:12" s="31" customFormat="1" x14ac:dyDescent="0.25">
      <c r="A164" s="85"/>
      <c r="B164" s="85"/>
      <c r="C164" s="85"/>
      <c r="D164" s="85"/>
      <c r="E164" s="85"/>
      <c r="F164" s="85"/>
      <c r="G164" s="77"/>
      <c r="H164" s="36"/>
      <c r="I164" s="36"/>
      <c r="J164" s="37"/>
    </row>
    <row r="165" spans="1:12" s="31" customFormat="1" x14ac:dyDescent="0.25">
      <c r="A165" s="61" t="s">
        <v>192</v>
      </c>
      <c r="B165" s="86">
        <v>3</v>
      </c>
      <c r="C165" s="86"/>
      <c r="D165" s="85"/>
      <c r="E165" s="85"/>
      <c r="F165" s="85"/>
      <c r="G165" s="67">
        <v>1501.5</v>
      </c>
      <c r="H165" s="36"/>
      <c r="I165" s="36"/>
      <c r="J165" s="37"/>
    </row>
    <row r="166" spans="1:12" s="31" customFormat="1" x14ac:dyDescent="0.25">
      <c r="A166" s="61"/>
      <c r="B166" s="86"/>
      <c r="C166" s="86"/>
      <c r="D166" s="85"/>
      <c r="E166" s="85"/>
      <c r="F166" s="85"/>
      <c r="G166" s="67"/>
      <c r="H166" s="36"/>
      <c r="I166" s="36"/>
      <c r="J166" s="37"/>
    </row>
    <row r="167" spans="1:12" s="31" customFormat="1" x14ac:dyDescent="0.25">
      <c r="A167" s="61"/>
      <c r="B167" s="86"/>
      <c r="C167" s="86"/>
      <c r="D167" s="85"/>
      <c r="E167" s="85"/>
      <c r="F167" s="85"/>
      <c r="G167" s="77"/>
      <c r="H167" s="36"/>
      <c r="I167" s="36"/>
      <c r="J167" s="37"/>
    </row>
    <row r="168" spans="1:12" s="31" customFormat="1" x14ac:dyDescent="0.25">
      <c r="A168" s="87"/>
      <c r="B168" s="88"/>
      <c r="C168" s="89"/>
      <c r="D168" s="89"/>
      <c r="E168" s="90"/>
      <c r="F168" s="91" t="s">
        <v>69</v>
      </c>
      <c r="G168" s="92">
        <v>1501.5</v>
      </c>
      <c r="H168" s="36"/>
      <c r="I168" s="120"/>
      <c r="J168" s="37"/>
    </row>
    <row r="169" spans="1:12" s="31" customFormat="1" x14ac:dyDescent="0.25">
      <c r="A169" s="93"/>
      <c r="B169" s="94"/>
      <c r="C169" s="95"/>
      <c r="D169" s="95"/>
      <c r="E169" s="96"/>
      <c r="F169" s="97"/>
      <c r="G169" s="98"/>
      <c r="H169" s="36"/>
      <c r="I169" s="36"/>
      <c r="J169" s="37"/>
    </row>
    <row r="170" spans="1:12" s="31" customFormat="1" x14ac:dyDescent="0.25">
      <c r="A170" s="99"/>
      <c r="B170" s="100"/>
      <c r="C170" s="101"/>
      <c r="D170" s="101"/>
      <c r="E170" s="102"/>
      <c r="F170" s="102"/>
      <c r="G170" s="103"/>
      <c r="H170" s="36"/>
      <c r="I170" s="36"/>
      <c r="J170" s="37"/>
    </row>
    <row r="171" spans="1:12" s="31" customFormat="1" ht="15.75" customHeight="1" x14ac:dyDescent="0.25">
      <c r="A171" s="76"/>
      <c r="B171" s="76"/>
      <c r="C171" s="76"/>
      <c r="D171" s="76"/>
      <c r="E171" s="76"/>
      <c r="F171" s="76"/>
      <c r="G171" s="76"/>
      <c r="H171" s="36"/>
      <c r="I171" s="36"/>
      <c r="J171" s="37"/>
    </row>
    <row r="172" spans="1:12" x14ac:dyDescent="0.25">
      <c r="A172" s="61"/>
      <c r="B172" s="62"/>
      <c r="C172" s="64"/>
      <c r="D172" s="64"/>
      <c r="E172" s="104"/>
      <c r="F172" s="79"/>
      <c r="G172" s="67">
        <f>B172*E172</f>
        <v>0</v>
      </c>
      <c r="H172" s="38"/>
      <c r="I172" s="38"/>
      <c r="J172" s="38"/>
      <c r="K172" s="38"/>
      <c r="L172" s="38"/>
    </row>
    <row r="173" spans="1:12" x14ac:dyDescent="0.25">
      <c r="A173" s="154" t="s">
        <v>70</v>
      </c>
      <c r="B173" s="154"/>
      <c r="C173" s="154"/>
      <c r="D173" s="154"/>
      <c r="E173" s="154"/>
      <c r="F173" s="154"/>
      <c r="G173" s="154"/>
      <c r="H173" s="38"/>
      <c r="I173" s="38"/>
      <c r="J173" s="38"/>
      <c r="K173" s="38"/>
      <c r="L173" s="38"/>
    </row>
    <row r="174" spans="1:12" x14ac:dyDescent="0.25">
      <c r="A174" s="61"/>
      <c r="B174" s="62"/>
      <c r="C174" s="64"/>
      <c r="D174" s="64"/>
      <c r="E174" s="104"/>
      <c r="F174" s="79"/>
      <c r="G174" s="67"/>
      <c r="H174" s="38"/>
      <c r="I174" s="38"/>
      <c r="J174" s="38"/>
      <c r="K174" s="38"/>
      <c r="L174" s="38"/>
    </row>
    <row r="175" spans="1:12" x14ac:dyDescent="0.25">
      <c r="A175" s="61" t="s">
        <v>193</v>
      </c>
      <c r="B175" s="62">
        <v>5</v>
      </c>
      <c r="C175" s="64"/>
      <c r="D175" s="64"/>
      <c r="E175" s="105">
        <v>455.29</v>
      </c>
      <c r="F175" s="79"/>
      <c r="G175" s="67">
        <f>B175*E175</f>
        <v>2276.4500000000003</v>
      </c>
      <c r="H175" s="38"/>
      <c r="I175" s="38"/>
      <c r="J175" s="38"/>
      <c r="K175" s="38"/>
      <c r="L175" s="38"/>
    </row>
    <row r="176" spans="1:12" x14ac:dyDescent="0.25">
      <c r="A176" s="61" t="s">
        <v>194</v>
      </c>
      <c r="B176" s="62">
        <v>2</v>
      </c>
      <c r="C176" s="64"/>
      <c r="D176" s="64"/>
      <c r="E176" s="105">
        <v>445.29</v>
      </c>
      <c r="F176" s="79"/>
      <c r="G176" s="67">
        <f>B176*E176</f>
        <v>890.58</v>
      </c>
      <c r="H176" s="38"/>
      <c r="I176" s="38"/>
      <c r="J176" s="38"/>
      <c r="K176" s="38"/>
      <c r="L176" s="38"/>
    </row>
    <row r="177" spans="1:17" x14ac:dyDescent="0.25">
      <c r="A177" s="61" t="s">
        <v>195</v>
      </c>
      <c r="B177" s="62">
        <v>3</v>
      </c>
      <c r="C177" s="64"/>
      <c r="D177" s="64"/>
      <c r="E177" s="105">
        <v>445.29</v>
      </c>
      <c r="F177" s="79"/>
      <c r="G177" s="67">
        <f>B177*E177</f>
        <v>1335.8700000000001</v>
      </c>
      <c r="H177" s="38"/>
      <c r="I177" s="38"/>
      <c r="J177" s="38"/>
      <c r="K177" s="38"/>
      <c r="L177" s="38"/>
    </row>
    <row r="178" spans="1:17" x14ac:dyDescent="0.25">
      <c r="A178" s="61" t="s">
        <v>196</v>
      </c>
      <c r="B178" s="62">
        <v>2</v>
      </c>
      <c r="C178" s="64"/>
      <c r="D178" s="64"/>
      <c r="E178" s="105">
        <v>445.29</v>
      </c>
      <c r="F178" s="79"/>
      <c r="G178" s="67">
        <f>B178*E178</f>
        <v>890.58</v>
      </c>
      <c r="H178" s="38"/>
      <c r="I178" s="38"/>
      <c r="J178" s="38"/>
      <c r="K178" s="38"/>
      <c r="L178" s="38"/>
    </row>
    <row r="179" spans="1:17" x14ac:dyDescent="0.25">
      <c r="A179" s="61"/>
      <c r="B179" s="62"/>
      <c r="C179" s="64"/>
      <c r="D179" s="64"/>
      <c r="E179" s="79"/>
      <c r="F179" s="79"/>
      <c r="G179" s="67"/>
      <c r="H179" s="38"/>
      <c r="I179" s="38"/>
      <c r="J179" s="38"/>
      <c r="K179" s="38"/>
      <c r="L179" s="38"/>
    </row>
    <row r="180" spans="1:17" s="31" customFormat="1" x14ac:dyDescent="0.25">
      <c r="A180" s="106"/>
      <c r="B180" s="106"/>
      <c r="C180" s="106"/>
      <c r="D180" s="106"/>
      <c r="E180" s="106"/>
      <c r="F180" s="106" t="s">
        <v>71</v>
      </c>
      <c r="G180" s="107">
        <v>5393.48</v>
      </c>
      <c r="H180" s="36"/>
      <c r="I180" s="36"/>
      <c r="J180" s="37"/>
    </row>
    <row r="181" spans="1:17" s="31" customFormat="1" ht="15.75" customHeight="1" x14ac:dyDescent="0.25">
      <c r="A181" s="163" t="s">
        <v>72</v>
      </c>
      <c r="B181" s="163"/>
      <c r="C181" s="163"/>
      <c r="D181" s="163"/>
      <c r="E181" s="163"/>
      <c r="F181" s="163"/>
      <c r="G181" s="108">
        <f>G162+G43</f>
        <v>0</v>
      </c>
      <c r="H181" s="36"/>
      <c r="I181" s="36"/>
      <c r="J181" s="37"/>
    </row>
    <row r="182" spans="1:17" s="31" customFormat="1" x14ac:dyDescent="0.25">
      <c r="A182" s="109"/>
      <c r="B182" s="109"/>
      <c r="C182" s="109"/>
      <c r="D182" s="109"/>
      <c r="E182" s="109"/>
      <c r="F182" s="109"/>
      <c r="G182" s="110"/>
      <c r="H182" s="36"/>
      <c r="I182" s="36"/>
      <c r="J182" s="37"/>
    </row>
    <row r="183" spans="1:17" s="31" customFormat="1" x14ac:dyDescent="0.25">
      <c r="A183" s="109"/>
      <c r="B183" s="109"/>
      <c r="C183" s="109"/>
      <c r="D183" s="109"/>
      <c r="E183" s="109"/>
      <c r="F183" s="109"/>
      <c r="G183" s="110"/>
      <c r="H183" s="36"/>
      <c r="I183" s="36"/>
      <c r="J183" s="37"/>
    </row>
    <row r="184" spans="1:17" ht="15.75" customHeight="1" x14ac:dyDescent="0.25">
      <c r="A184" s="154" t="s">
        <v>95</v>
      </c>
      <c r="B184" s="154"/>
      <c r="C184" s="154"/>
      <c r="D184" s="154"/>
      <c r="E184" s="154"/>
      <c r="F184" s="154"/>
      <c r="G184" s="154"/>
    </row>
    <row r="185" spans="1:17" s="31" customFormat="1" x14ac:dyDescent="0.25">
      <c r="A185" s="164"/>
      <c r="B185" s="165"/>
      <c r="C185" s="165"/>
      <c r="D185" s="165"/>
      <c r="E185" s="165"/>
      <c r="F185" s="165"/>
      <c r="G185" s="166"/>
      <c r="H185" s="37"/>
      <c r="I185" s="37"/>
      <c r="J185" s="37"/>
    </row>
    <row r="186" spans="1:17" s="31" customFormat="1" x14ac:dyDescent="0.25">
      <c r="A186" s="160" t="s">
        <v>96</v>
      </c>
      <c r="B186" s="161"/>
      <c r="C186" s="161"/>
      <c r="D186" s="161"/>
      <c r="E186" s="161"/>
      <c r="F186" s="161"/>
      <c r="G186" s="162"/>
      <c r="H186" s="37"/>
      <c r="I186" s="37"/>
      <c r="J186" s="37"/>
    </row>
    <row r="187" spans="1:17" s="31" customFormat="1" x14ac:dyDescent="0.25">
      <c r="A187" s="123" t="s">
        <v>197</v>
      </c>
      <c r="B187" s="137">
        <v>1</v>
      </c>
      <c r="C187" s="138"/>
      <c r="D187" s="139">
        <v>900</v>
      </c>
      <c r="E187" s="124"/>
      <c r="F187" s="125"/>
      <c r="G187" s="126">
        <f>B187*D187</f>
        <v>900</v>
      </c>
      <c r="H187" s="37"/>
      <c r="I187" s="37"/>
      <c r="J187" s="37"/>
    </row>
    <row r="188" spans="1:17" s="31" customFormat="1" x14ac:dyDescent="0.25">
      <c r="A188" s="123" t="s">
        <v>97</v>
      </c>
      <c r="B188" s="137">
        <v>1</v>
      </c>
      <c r="C188" s="138"/>
      <c r="D188" s="139">
        <v>670</v>
      </c>
      <c r="E188" s="124"/>
      <c r="F188" s="125"/>
      <c r="G188" s="126">
        <f t="shared" ref="G188:G192" si="3">B188*D188</f>
        <v>670</v>
      </c>
      <c r="H188" s="37"/>
      <c r="I188" s="37"/>
      <c r="J188" s="37"/>
    </row>
    <row r="189" spans="1:17" s="31" customFormat="1" x14ac:dyDescent="0.25">
      <c r="A189" s="123" t="s">
        <v>198</v>
      </c>
      <c r="B189" s="137">
        <v>1</v>
      </c>
      <c r="C189" s="138"/>
      <c r="D189" s="139">
        <v>670</v>
      </c>
      <c r="E189" s="124"/>
      <c r="F189" s="125"/>
      <c r="G189" s="126">
        <f t="shared" si="3"/>
        <v>670</v>
      </c>
      <c r="H189" s="37"/>
      <c r="I189" s="37"/>
      <c r="J189" s="37"/>
    </row>
    <row r="190" spans="1:17" x14ac:dyDescent="0.25">
      <c r="A190" s="123" t="s">
        <v>199</v>
      </c>
      <c r="B190" s="137">
        <v>1</v>
      </c>
      <c r="C190" s="139"/>
      <c r="D190" s="139">
        <v>670</v>
      </c>
      <c r="E190" s="124"/>
      <c r="F190" s="125"/>
      <c r="G190" s="126">
        <f t="shared" si="3"/>
        <v>670</v>
      </c>
    </row>
    <row r="191" spans="1:17" x14ac:dyDescent="0.25">
      <c r="A191" s="127" t="s">
        <v>200</v>
      </c>
      <c r="B191" s="140">
        <v>1</v>
      </c>
      <c r="C191" s="125"/>
      <c r="D191" s="141">
        <v>403.72</v>
      </c>
      <c r="E191" s="124"/>
      <c r="F191" s="128"/>
      <c r="G191" s="126">
        <f t="shared" si="3"/>
        <v>403.72</v>
      </c>
      <c r="H191" s="39"/>
      <c r="I191" s="32"/>
      <c r="J191" s="40"/>
      <c r="K191" s="32"/>
      <c r="L191" s="32"/>
      <c r="M191" s="32"/>
      <c r="N191" s="32"/>
      <c r="O191" s="32"/>
      <c r="P191" s="32"/>
      <c r="Q191" s="32"/>
    </row>
    <row r="192" spans="1:17" x14ac:dyDescent="0.25">
      <c r="A192" s="127" t="s">
        <v>104</v>
      </c>
      <c r="B192" s="140">
        <v>1</v>
      </c>
      <c r="C192" s="125"/>
      <c r="D192" s="141">
        <v>403.72</v>
      </c>
      <c r="E192" s="124"/>
      <c r="F192" s="128"/>
      <c r="G192" s="126">
        <f t="shared" si="3"/>
        <v>403.72</v>
      </c>
      <c r="H192" s="39"/>
      <c r="I192" s="32"/>
      <c r="J192" s="40"/>
      <c r="K192" s="32"/>
      <c r="L192" s="32"/>
      <c r="M192" s="32"/>
      <c r="N192" s="32"/>
      <c r="O192" s="32"/>
      <c r="P192" s="32"/>
      <c r="Q192" s="32"/>
    </row>
    <row r="193" spans="1:10" ht="15.75" customHeight="1" x14ac:dyDescent="0.25">
      <c r="A193" s="159" t="s">
        <v>98</v>
      </c>
      <c r="B193" s="159"/>
      <c r="C193" s="159"/>
      <c r="D193" s="159"/>
      <c r="E193" s="159"/>
      <c r="F193" s="159"/>
      <c r="G193" s="136">
        <f>SUM(G186:G191)</f>
        <v>3313.7200000000003</v>
      </c>
    </row>
    <row r="194" spans="1:10" x14ac:dyDescent="0.25">
      <c r="A194" s="167"/>
      <c r="B194" s="168"/>
      <c r="C194" s="168"/>
      <c r="D194" s="168"/>
      <c r="E194" s="168"/>
      <c r="F194" s="168"/>
      <c r="G194" s="169"/>
    </row>
    <row r="195" spans="1:10" x14ac:dyDescent="0.25">
      <c r="A195" s="170" t="s">
        <v>99</v>
      </c>
      <c r="B195" s="171"/>
      <c r="C195" s="171"/>
      <c r="D195" s="171"/>
      <c r="E195" s="171"/>
      <c r="F195" s="171"/>
      <c r="G195" s="172"/>
    </row>
    <row r="196" spans="1:10" s="31" customFormat="1" x14ac:dyDescent="0.25">
      <c r="A196" s="129"/>
      <c r="B196" s="137"/>
      <c r="C196" s="139"/>
      <c r="D196" s="139"/>
      <c r="E196" s="124"/>
      <c r="F196" s="125"/>
      <c r="G196" s="126"/>
      <c r="H196" s="37"/>
      <c r="I196" s="37"/>
      <c r="J196" s="37"/>
    </row>
    <row r="197" spans="1:10" s="31" customFormat="1" x14ac:dyDescent="0.25">
      <c r="A197" s="123" t="s">
        <v>80</v>
      </c>
      <c r="B197" s="137">
        <v>7</v>
      </c>
      <c r="C197" s="138"/>
      <c r="D197" s="139">
        <v>25</v>
      </c>
      <c r="E197" s="124"/>
      <c r="F197" s="125"/>
      <c r="G197" s="126">
        <f>B197*D197*D22</f>
        <v>2791.25</v>
      </c>
      <c r="H197" s="37"/>
      <c r="I197" s="37"/>
      <c r="J197" s="37"/>
    </row>
    <row r="198" spans="1:10" s="31" customFormat="1" x14ac:dyDescent="0.25">
      <c r="A198" s="123" t="s">
        <v>81</v>
      </c>
      <c r="B198" s="137">
        <v>1</v>
      </c>
      <c r="C198" s="142"/>
      <c r="D198" s="139">
        <v>1</v>
      </c>
      <c r="E198" s="124"/>
      <c r="F198" s="125"/>
      <c r="G198" s="126">
        <v>556.11</v>
      </c>
      <c r="H198" s="37"/>
      <c r="I198" s="37"/>
      <c r="J198" s="37"/>
    </row>
    <row r="199" spans="1:10" s="31" customFormat="1" x14ac:dyDescent="0.25">
      <c r="A199" s="123" t="s">
        <v>100</v>
      </c>
      <c r="B199" s="137">
        <v>4</v>
      </c>
      <c r="C199" s="138"/>
      <c r="D199" s="139">
        <v>16</v>
      </c>
      <c r="E199" s="124"/>
      <c r="F199" s="125"/>
      <c r="G199" s="126">
        <f>B199*D199*D22</f>
        <v>1020.8</v>
      </c>
      <c r="H199" s="37"/>
      <c r="I199" s="37"/>
      <c r="J199" s="37"/>
    </row>
    <row r="200" spans="1:10" s="31" customFormat="1" x14ac:dyDescent="0.25">
      <c r="A200" s="123" t="s">
        <v>101</v>
      </c>
      <c r="B200" s="137">
        <v>1</v>
      </c>
      <c r="C200" s="138"/>
      <c r="D200" s="139">
        <v>17</v>
      </c>
      <c r="E200" s="124"/>
      <c r="F200" s="125"/>
      <c r="G200" s="126">
        <f>B200*D200*D22</f>
        <v>271.14999999999998</v>
      </c>
      <c r="H200" s="37"/>
      <c r="I200" s="37"/>
      <c r="J200" s="37"/>
    </row>
    <row r="201" spans="1:10" x14ac:dyDescent="0.25">
      <c r="A201" s="129"/>
      <c r="B201" s="137"/>
      <c r="C201" s="139"/>
      <c r="D201" s="139"/>
      <c r="E201" s="124"/>
      <c r="F201" s="125"/>
      <c r="G201" s="126"/>
    </row>
    <row r="202" spans="1:10" x14ac:dyDescent="0.25">
      <c r="A202" s="123"/>
      <c r="B202" s="137"/>
      <c r="C202" s="139"/>
      <c r="D202" s="139"/>
      <c r="E202" s="124"/>
      <c r="F202" s="125"/>
      <c r="G202" s="126"/>
    </row>
    <row r="203" spans="1:10" x14ac:dyDescent="0.25">
      <c r="A203" s="123" t="s">
        <v>103</v>
      </c>
      <c r="B203" s="137">
        <v>2</v>
      </c>
      <c r="C203" s="139">
        <v>5</v>
      </c>
      <c r="D203" s="139"/>
      <c r="E203" s="124"/>
      <c r="F203" s="125"/>
      <c r="G203" s="126">
        <f>B203*C203*C22</f>
        <v>137.5</v>
      </c>
    </row>
    <row r="204" spans="1:10" x14ac:dyDescent="0.25">
      <c r="A204" s="123" t="s">
        <v>82</v>
      </c>
      <c r="B204" s="137">
        <v>26</v>
      </c>
      <c r="C204" s="139">
        <v>20</v>
      </c>
      <c r="D204" s="139"/>
      <c r="E204" s="124"/>
      <c r="F204" s="125"/>
      <c r="G204" s="126">
        <f>B204*C204*C22</f>
        <v>7150</v>
      </c>
    </row>
    <row r="205" spans="1:10" x14ac:dyDescent="0.25">
      <c r="A205" s="127" t="s">
        <v>201</v>
      </c>
      <c r="B205" s="137">
        <v>2</v>
      </c>
      <c r="C205" s="139">
        <v>7</v>
      </c>
      <c r="D205" s="139"/>
      <c r="E205" s="124"/>
      <c r="F205" s="125"/>
      <c r="G205" s="126">
        <f>B205*C205*C22</f>
        <v>192.5</v>
      </c>
    </row>
    <row r="206" spans="1:10" x14ac:dyDescent="0.25">
      <c r="A206" s="127" t="s">
        <v>202</v>
      </c>
      <c r="B206" s="137">
        <v>2</v>
      </c>
      <c r="C206" s="139">
        <v>7</v>
      </c>
      <c r="D206" s="139"/>
      <c r="E206" s="124"/>
      <c r="F206" s="125"/>
      <c r="G206" s="126">
        <f>B206*C206*C22</f>
        <v>192.5</v>
      </c>
    </row>
    <row r="207" spans="1:10" x14ac:dyDescent="0.25">
      <c r="A207" s="127" t="s">
        <v>203</v>
      </c>
      <c r="B207" s="137">
        <v>2</v>
      </c>
      <c r="C207" s="139">
        <v>7</v>
      </c>
      <c r="D207" s="139"/>
      <c r="E207" s="124"/>
      <c r="F207" s="125"/>
      <c r="G207" s="126">
        <f>B207*C207*C22</f>
        <v>192.5</v>
      </c>
    </row>
    <row r="208" spans="1:10" x14ac:dyDescent="0.25">
      <c r="A208" s="127" t="s">
        <v>208</v>
      </c>
      <c r="B208" s="137">
        <v>2</v>
      </c>
      <c r="C208" s="139">
        <v>7</v>
      </c>
      <c r="D208" s="139"/>
      <c r="E208" s="124"/>
      <c r="F208" s="125"/>
      <c r="G208" s="126">
        <f>B208*C208*C22</f>
        <v>192.5</v>
      </c>
    </row>
    <row r="209" spans="1:10" x14ac:dyDescent="0.25">
      <c r="A209" s="130" t="s">
        <v>204</v>
      </c>
      <c r="B209" s="137">
        <v>3</v>
      </c>
      <c r="C209" s="139">
        <v>7</v>
      </c>
      <c r="D209" s="125"/>
      <c r="E209" s="124"/>
      <c r="F209" s="125"/>
      <c r="G209" s="126">
        <f>B209*C209*C22</f>
        <v>288.75</v>
      </c>
    </row>
    <row r="210" spans="1:10" x14ac:dyDescent="0.25">
      <c r="A210" s="130" t="s">
        <v>205</v>
      </c>
      <c r="B210" s="140">
        <v>2</v>
      </c>
      <c r="C210" s="125">
        <v>7</v>
      </c>
      <c r="D210" s="125"/>
      <c r="E210" s="124"/>
      <c r="F210" s="125"/>
      <c r="G210" s="126">
        <f>B210*C210*C22</f>
        <v>192.5</v>
      </c>
    </row>
    <row r="211" spans="1:10" x14ac:dyDescent="0.25">
      <c r="A211" s="130" t="s">
        <v>206</v>
      </c>
      <c r="B211" s="140">
        <v>2</v>
      </c>
      <c r="C211" s="125">
        <v>4</v>
      </c>
      <c r="D211" s="125"/>
      <c r="E211" s="124"/>
      <c r="F211" s="125"/>
      <c r="G211" s="126">
        <f>B211*C211*C22</f>
        <v>110</v>
      </c>
    </row>
    <row r="212" spans="1:10" x14ac:dyDescent="0.25">
      <c r="A212" s="130" t="s">
        <v>207</v>
      </c>
      <c r="B212" s="140">
        <v>2</v>
      </c>
      <c r="C212" s="125">
        <v>19</v>
      </c>
      <c r="D212" s="125"/>
      <c r="E212" s="124"/>
      <c r="F212" s="125"/>
      <c r="G212" s="126">
        <f>B212*C212*C22</f>
        <v>522.5</v>
      </c>
      <c r="H212" s="118"/>
    </row>
    <row r="213" spans="1:10" ht="15.75" customHeight="1" x14ac:dyDescent="0.25">
      <c r="A213" s="130" t="s">
        <v>83</v>
      </c>
      <c r="B213" s="140">
        <v>2</v>
      </c>
      <c r="C213" s="125">
        <v>35</v>
      </c>
      <c r="D213" s="125"/>
      <c r="E213" s="124"/>
      <c r="F213" s="125"/>
      <c r="G213" s="126">
        <f>B213*C213*C22</f>
        <v>962.5</v>
      </c>
    </row>
    <row r="214" spans="1:10" x14ac:dyDescent="0.25">
      <c r="A214" s="130" t="s">
        <v>209</v>
      </c>
      <c r="B214" s="140">
        <v>1</v>
      </c>
      <c r="C214" s="125">
        <v>30</v>
      </c>
      <c r="D214" s="125"/>
      <c r="E214" s="124"/>
      <c r="F214" s="125"/>
      <c r="G214" s="126">
        <f>B214*C214*C22</f>
        <v>412.5</v>
      </c>
    </row>
    <row r="215" spans="1:10" ht="15.75" customHeight="1" x14ac:dyDescent="0.25">
      <c r="A215" s="130" t="s">
        <v>210</v>
      </c>
      <c r="B215" s="140">
        <v>3</v>
      </c>
      <c r="C215" s="125">
        <v>20</v>
      </c>
      <c r="D215" s="125"/>
      <c r="E215" s="124"/>
      <c r="F215" s="125"/>
      <c r="G215" s="126">
        <f>B215*C215*C22</f>
        <v>825</v>
      </c>
      <c r="H215" s="119"/>
      <c r="I215" s="121"/>
    </row>
    <row r="216" spans="1:10" s="31" customFormat="1" ht="15.75" customHeight="1" x14ac:dyDescent="0.25">
      <c r="A216" s="131" t="s">
        <v>84</v>
      </c>
      <c r="B216" s="140">
        <v>3</v>
      </c>
      <c r="C216" s="125">
        <v>10</v>
      </c>
      <c r="D216" s="125"/>
      <c r="E216" s="124"/>
      <c r="F216" s="125"/>
      <c r="G216" s="126">
        <f>B216*C216*C22</f>
        <v>412.5</v>
      </c>
      <c r="H216" s="37"/>
      <c r="I216" s="37"/>
      <c r="J216" s="37"/>
    </row>
    <row r="217" spans="1:10" s="31" customFormat="1" x14ac:dyDescent="0.25">
      <c r="A217" s="159" t="s">
        <v>102</v>
      </c>
      <c r="B217" s="159"/>
      <c r="C217" s="159"/>
      <c r="D217" s="159"/>
      <c r="E217" s="159"/>
      <c r="F217" s="159"/>
      <c r="G217" s="136">
        <f>SUM(G195:G216)</f>
        <v>16423.059999999998</v>
      </c>
    </row>
    <row r="218" spans="1:10" s="31" customFormat="1" x14ac:dyDescent="0.25">
      <c r="A218" s="132"/>
      <c r="B218" s="133"/>
      <c r="C218" s="133"/>
      <c r="D218" s="133"/>
      <c r="E218" s="133"/>
      <c r="F218" s="133"/>
      <c r="G218" s="134"/>
    </row>
    <row r="219" spans="1:10" s="31" customFormat="1" x14ac:dyDescent="0.25">
      <c r="A219" s="160" t="s">
        <v>85</v>
      </c>
      <c r="B219" s="161"/>
      <c r="C219" s="161"/>
      <c r="D219" s="161"/>
      <c r="E219" s="161"/>
      <c r="F219" s="161"/>
      <c r="G219" s="162"/>
    </row>
    <row r="220" spans="1:10" s="31" customFormat="1" x14ac:dyDescent="0.25">
      <c r="A220" s="130" t="s">
        <v>46</v>
      </c>
      <c r="B220" s="140">
        <v>7</v>
      </c>
      <c r="C220" s="125"/>
      <c r="D220" s="125">
        <v>28</v>
      </c>
      <c r="E220" s="124"/>
      <c r="F220" s="125"/>
      <c r="G220" s="126">
        <f>B220*D220*D22</f>
        <v>3126.2</v>
      </c>
    </row>
    <row r="221" spans="1:10" s="31" customFormat="1" x14ac:dyDescent="0.25">
      <c r="A221" s="130" t="s">
        <v>45</v>
      </c>
      <c r="B221" s="140">
        <v>26</v>
      </c>
      <c r="C221" s="125">
        <v>16</v>
      </c>
      <c r="D221" s="125"/>
      <c r="E221" s="124"/>
      <c r="F221" s="125"/>
      <c r="G221" s="126">
        <f>B221*C221*C22</f>
        <v>5720</v>
      </c>
    </row>
    <row r="222" spans="1:10" s="31" customFormat="1" x14ac:dyDescent="0.25">
      <c r="A222" s="157" t="s">
        <v>86</v>
      </c>
      <c r="B222" s="157"/>
      <c r="C222" s="157"/>
      <c r="D222" s="157"/>
      <c r="E222" s="157"/>
      <c r="F222" s="157"/>
      <c r="G222" s="81">
        <f>SUM(G220:G221)</f>
        <v>8846.2000000000007</v>
      </c>
    </row>
    <row r="223" spans="1:10" s="31" customFormat="1" x14ac:dyDescent="0.25">
      <c r="A223" s="157" t="s">
        <v>87</v>
      </c>
      <c r="B223" s="157"/>
      <c r="C223" s="157"/>
      <c r="D223" s="157"/>
      <c r="E223" s="157"/>
      <c r="F223" s="157"/>
      <c r="G223" s="82">
        <f>G217+G222</f>
        <v>25269.26</v>
      </c>
      <c r="H223" s="135">
        <f>G19-G223</f>
        <v>1.0000000002037268E-3</v>
      </c>
    </row>
    <row r="224" spans="1:10" x14ac:dyDescent="0.25">
      <c r="A224" s="111"/>
      <c r="B224" s="112"/>
      <c r="C224" s="111"/>
      <c r="D224" s="111"/>
      <c r="E224" s="111"/>
      <c r="F224" s="111"/>
      <c r="G224" s="113">
        <f>SUM(G220:G221)</f>
        <v>8846.2000000000007</v>
      </c>
    </row>
    <row r="225" spans="1:7" x14ac:dyDescent="0.25">
      <c r="A225" s="114"/>
      <c r="B225" s="115"/>
      <c r="C225" s="116" t="s">
        <v>88</v>
      </c>
      <c r="D225" s="116"/>
      <c r="E225" s="116"/>
      <c r="F225" s="114"/>
      <c r="G225" s="114"/>
    </row>
    <row r="226" spans="1:7" x14ac:dyDescent="0.25">
      <c r="C226" s="41"/>
      <c r="D226" s="41"/>
      <c r="E226" s="41"/>
    </row>
  </sheetData>
  <mergeCells count="42">
    <mergeCell ref="A217:F217"/>
    <mergeCell ref="A219:G219"/>
    <mergeCell ref="A222:F222"/>
    <mergeCell ref="A223:F223"/>
    <mergeCell ref="A181:F181"/>
    <mergeCell ref="A184:G184"/>
    <mergeCell ref="A185:G185"/>
    <mergeCell ref="A193:F193"/>
    <mergeCell ref="A194:G194"/>
    <mergeCell ref="A186:G186"/>
    <mergeCell ref="A195:G195"/>
    <mergeCell ref="A44:G44"/>
    <mergeCell ref="A160:F160"/>
    <mergeCell ref="A161:F161"/>
    <mergeCell ref="A162:F162"/>
    <mergeCell ref="A173:G173"/>
    <mergeCell ref="G20:G22"/>
    <mergeCell ref="A23:G23"/>
    <mergeCell ref="A27:F27"/>
    <mergeCell ref="A29:G29"/>
    <mergeCell ref="A42:F42"/>
    <mergeCell ref="A16:F16"/>
    <mergeCell ref="A17:F17"/>
    <mergeCell ref="C19:F19"/>
    <mergeCell ref="A20:A22"/>
    <mergeCell ref="B20:B22"/>
    <mergeCell ref="C20:F20"/>
    <mergeCell ref="A11:F11"/>
    <mergeCell ref="A12:F12"/>
    <mergeCell ref="A13:F13"/>
    <mergeCell ref="A14:F14"/>
    <mergeCell ref="A15:F15"/>
    <mergeCell ref="A6:F6"/>
    <mergeCell ref="A7:F7"/>
    <mergeCell ref="A8:F8"/>
    <mergeCell ref="A9:F9"/>
    <mergeCell ref="A10:F10"/>
    <mergeCell ref="A1:G1"/>
    <mergeCell ref="A2:F2"/>
    <mergeCell ref="A3:F3"/>
    <mergeCell ref="A4:F4"/>
    <mergeCell ref="A5:F5"/>
  </mergeCells>
  <pageMargins left="0.23622047244094491" right="0.23622047244094491" top="0.15748031496062992" bottom="0.19685039370078741" header="0" footer="0"/>
  <pageSetup paperSize="9" scale="65" firstPageNumber="0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RIPARTIZIONE INIZIALE</vt:lpstr>
      <vt:lpstr>Ripartizione FIS</vt:lpstr>
      <vt:lpstr>'Ripartizione FIS'!Area_stampa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Segreteria03</dc:creator>
  <dc:description/>
  <cp:lastModifiedBy>Laura Calderazzo</cp:lastModifiedBy>
  <cp:revision>4</cp:revision>
  <cp:lastPrinted>2025-02-11T16:38:06Z</cp:lastPrinted>
  <dcterms:created xsi:type="dcterms:W3CDTF">2024-10-18T17:44:05Z</dcterms:created>
  <dcterms:modified xsi:type="dcterms:W3CDTF">2025-03-10T13:31:29Z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